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45" yWindow="1095" windowWidth="19320" windowHeight="14265" activeTab="0"/>
  </bookViews>
  <sheets>
    <sheet name="Herstellungsenergie" sheetId="1" r:id="rId1"/>
    <sheet name="Diagramm HE" sheetId="2" r:id="rId2"/>
  </sheets>
  <definedNames>
    <definedName name="_xlnm.Print_Area" localSheetId="0">'Herstellungsenergie'!$B$2:$J$58</definedName>
  </definedNames>
  <calcPr fullCalcOnLoad="1"/>
</workbook>
</file>

<file path=xl/sharedStrings.xml><?xml version="1.0" encoding="utf-8"?>
<sst xmlns="http://schemas.openxmlformats.org/spreadsheetml/2006/main" count="85" uniqueCount="82">
  <si>
    <t>GEBÄUDEDATEN</t>
  </si>
  <si>
    <t>Fläche/Volumen</t>
  </si>
  <si>
    <t>(BRI * 0.9)</t>
  </si>
  <si>
    <r>
      <t>Nutzfläche NF [m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]</t>
    </r>
  </si>
  <si>
    <r>
      <t>Bruttogeschossfläche BGF [m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]</t>
    </r>
  </si>
  <si>
    <r>
      <t>Brutto-Rauminhalt BRI [m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]</t>
    </r>
  </si>
  <si>
    <r>
      <t>Belüftetes Nettovolumen V</t>
    </r>
    <r>
      <rPr>
        <vertAlign val="subscript"/>
        <sz val="10"/>
        <rFont val="Arial"/>
        <family val="2"/>
      </rPr>
      <t xml:space="preserve">n </t>
    </r>
    <r>
      <rPr>
        <sz val="10"/>
        <rFont val="Arial"/>
        <family val="0"/>
      </rPr>
      <t>[m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]</t>
    </r>
  </si>
  <si>
    <t>Wohnen</t>
  </si>
  <si>
    <t>Legende</t>
  </si>
  <si>
    <t>Ergebnisse, bitte nichts eintragen</t>
  </si>
  <si>
    <t>Eingabehilfe (siehe auch Powerpoint-Präsentation)</t>
  </si>
  <si>
    <t>Fest vorgegeben, bitte nichts eintragen</t>
  </si>
  <si>
    <t>Hier bitte eintragen</t>
  </si>
  <si>
    <t>Übertrag aus HWB</t>
  </si>
  <si>
    <t>Komplexität</t>
  </si>
  <si>
    <t>gering</t>
  </si>
  <si>
    <t>durchschnittlich</t>
  </si>
  <si>
    <t>hoch</t>
  </si>
  <si>
    <t>leichte Bauweise</t>
  </si>
  <si>
    <t>mittelschwere Bauweise</t>
  </si>
  <si>
    <t>schwere Bauweise</t>
  </si>
  <si>
    <t>spezifische Graue Energie bezogen auf die Bruttofläche [kWh/m²]</t>
  </si>
  <si>
    <t>Lebenszyklus [Jahre]</t>
  </si>
  <si>
    <t>HE bezogen auf mittlere Lebensdauer [MWh/a]</t>
  </si>
  <si>
    <t>BEURTEILUNG GEBÄUDE</t>
  </si>
  <si>
    <t>Gewicht Rohbau [kg]</t>
  </si>
  <si>
    <t>Volumen Material Rohbau [m³]</t>
  </si>
  <si>
    <t>Rohdichte Baumaterial [kg/m³]</t>
  </si>
  <si>
    <t>Wärmetauschendene Gebäudehüllfläche A [m²]</t>
  </si>
  <si>
    <r>
      <t xml:space="preserve">Glasfläche A </t>
    </r>
    <r>
      <rPr>
        <vertAlign val="subscript"/>
        <sz val="10"/>
        <rFont val="Arial"/>
        <family val="2"/>
      </rPr>
      <t xml:space="preserve">Glas </t>
    </r>
    <r>
      <rPr>
        <sz val="10"/>
        <rFont val="Arial"/>
        <family val="0"/>
      </rPr>
      <t>[m²]</t>
    </r>
  </si>
  <si>
    <t>Stahlbeton</t>
  </si>
  <si>
    <t>Ziegel</t>
  </si>
  <si>
    <t>Kalkstein</t>
  </si>
  <si>
    <t>Glas</t>
  </si>
  <si>
    <t>Stahl</t>
  </si>
  <si>
    <t>Aluminium</t>
  </si>
  <si>
    <t>Kupfer</t>
  </si>
  <si>
    <t>Holzbaustoffe</t>
  </si>
  <si>
    <t>PVC</t>
  </si>
  <si>
    <t>Gipskartonplatten</t>
  </si>
  <si>
    <t>Polyurethan</t>
  </si>
  <si>
    <t>Mineralwolle</t>
  </si>
  <si>
    <t>HE [kWh/m³]</t>
  </si>
  <si>
    <t>Herstellungsenergieabschätzung</t>
  </si>
  <si>
    <t>Kennwerte verschiedener Materialien</t>
  </si>
  <si>
    <t>Dichte [kg/m³]</t>
  </si>
  <si>
    <r>
      <t>Baumassenkennwert [kg/m³</t>
    </r>
    <r>
      <rPr>
        <b/>
        <vertAlign val="subscript"/>
        <sz val="10"/>
        <rFont val="Arial"/>
        <family val="2"/>
      </rPr>
      <t>BV</t>
    </r>
    <r>
      <rPr>
        <b/>
        <sz val="10"/>
        <rFont val="Arial"/>
        <family val="2"/>
      </rPr>
      <t>]</t>
    </r>
  </si>
  <si>
    <t>HE [MWh]</t>
  </si>
  <si>
    <t>HE BAU IM DETAIL</t>
  </si>
  <si>
    <t>spez. HE [kWh/kg]</t>
  </si>
  <si>
    <t>Volumen sind zu berechnen, Materialwerte zu recherchieren</t>
  </si>
  <si>
    <t>Volumen [m³]</t>
  </si>
  <si>
    <t>Summe HE BAU [MWh]</t>
  </si>
  <si>
    <t>HE Differenz aus überschlägigem Ansatz [MWh]</t>
  </si>
  <si>
    <t>HE aus überschlägigem Ansatz [MWh]</t>
  </si>
  <si>
    <t>Anteil</t>
  </si>
  <si>
    <t>A/V - Verhältnis [1/m]</t>
  </si>
  <si>
    <t xml:space="preserve">0,15 - 1,05 </t>
  </si>
  <si>
    <t>165 - 625</t>
  </si>
  <si>
    <t>Rohbau (Stahlbeton, Stahlkonstruktion, etc.)</t>
  </si>
  <si>
    <t>Glasflächen</t>
  </si>
  <si>
    <r>
      <t>Fassadenkennwert (A</t>
    </r>
    <r>
      <rPr>
        <b/>
        <vertAlign val="subscript"/>
        <sz val="10"/>
        <rFont val="Arial"/>
        <family val="2"/>
      </rPr>
      <t>Glas</t>
    </r>
    <r>
      <rPr>
        <b/>
        <sz val="10"/>
        <rFont val="Arial"/>
        <family val="2"/>
      </rPr>
      <t>/NF) [-]</t>
    </r>
  </si>
  <si>
    <t>HE BAUSTOFFE, ERRICHTUNG UND HAUSTECHNIK</t>
  </si>
  <si>
    <t>HE Haustechnik in % der gesamten HE</t>
  </si>
  <si>
    <t>Büro</t>
  </si>
  <si>
    <t>Anteil HE der Haustechnik</t>
  </si>
  <si>
    <t>%</t>
  </si>
  <si>
    <t>HE gesamt</t>
  </si>
  <si>
    <t>Betonhohlblockstein</t>
  </si>
  <si>
    <t>Holz</t>
  </si>
  <si>
    <t>Massiv Lehmsteine</t>
  </si>
  <si>
    <t>Steinwolle</t>
  </si>
  <si>
    <t>Polystyrol</t>
  </si>
  <si>
    <t>Hier bitte EURE Werte eintragen</t>
  </si>
  <si>
    <r>
      <t>HE</t>
    </r>
    <r>
      <rPr>
        <b/>
        <vertAlign val="subscript"/>
        <sz val="10"/>
        <rFont val="Arial"/>
        <family val="2"/>
      </rPr>
      <t xml:space="preserve">BAU </t>
    </r>
    <r>
      <rPr>
        <b/>
        <sz val="10"/>
        <rFont val="Arial"/>
        <family val="2"/>
      </rPr>
      <t>[MWh]</t>
    </r>
  </si>
  <si>
    <t>HE Haustechnik [MWh]</t>
  </si>
  <si>
    <t>ca. 0,15</t>
  </si>
  <si>
    <t>Graue Energie bezogen auf die BGF in [kWh/m²]</t>
  </si>
  <si>
    <t>Wärmedämmung</t>
  </si>
  <si>
    <t xml:space="preserve">GKP </t>
  </si>
  <si>
    <t xml:space="preserve">Fassadenplatten </t>
  </si>
  <si>
    <t xml:space="preserve">Holz </t>
  </si>
</sst>
</file>

<file path=xl/styles.xml><?xml version="1.0" encoding="utf-8"?>
<styleSheet xmlns="http://schemas.openxmlformats.org/spreadsheetml/2006/main">
  <numFmts count="3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&quot; €&quot;;\-#,##0&quot; €&quot;"/>
    <numFmt numFmtId="165" formatCode="#,##0&quot; €&quot;;[Red]\-#,##0&quot; €&quot;"/>
    <numFmt numFmtId="166" formatCode="#,##0.00&quot; €&quot;;\-#,##0.00&quot; €&quot;"/>
    <numFmt numFmtId="167" formatCode="#,##0.00&quot; €&quot;;[Red]\-#,##0.00&quot; €&quot;"/>
    <numFmt numFmtId="168" formatCode="_-* #,##0&quot; €&quot;_-;\-* #,##0&quot; €&quot;_-;_-* &quot;-&quot;&quot; €&quot;_-;_-@_-"/>
    <numFmt numFmtId="169" formatCode="_-* #,##0_ _€_-;\-* #,##0_ _€_-;_-* &quot;-&quot;_ _€_-;_-@_-"/>
    <numFmt numFmtId="170" formatCode="_-* #,##0.00&quot; €&quot;_-;\-* #,##0.00&quot; €&quot;_-;_-* &quot;-&quot;??&quot; €&quot;_-;_-@_-"/>
    <numFmt numFmtId="171" formatCode="_-* #,##0.00_ _€_-;\-* #,##0.00_ _€_-;_-* &quot;-&quot;??_ _€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.0"/>
    <numFmt numFmtId="181" formatCode="0.0"/>
    <numFmt numFmtId="182" formatCode="0.0%"/>
    <numFmt numFmtId="183" formatCode="&quot;Ja&quot;;&quot;Ja&quot;;&quot;Nein&quot;"/>
    <numFmt numFmtId="184" formatCode="&quot;Wahr&quot;;&quot;Wahr&quot;;&quot;Falsch&quot;"/>
    <numFmt numFmtId="185" formatCode="&quot;Ein&quot;;&quot;Ein&quot;;&quot;Aus&quot;"/>
    <numFmt numFmtId="186" formatCode="[$€-2]\ #,##0.00_);[Red]\([$€-2]\ #,##0.00\)"/>
  </numFmts>
  <fonts count="1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vertAlign val="subscript"/>
      <sz val="10"/>
      <name val="Arial"/>
      <family val="2"/>
    </font>
    <font>
      <vertAlign val="superscript"/>
      <sz val="10"/>
      <name val="Arial"/>
      <family val="2"/>
    </font>
    <font>
      <vertAlign val="subscript"/>
      <sz val="10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sz val="11.5"/>
      <name val="Arial"/>
      <family val="0"/>
    </font>
    <font>
      <b/>
      <sz val="11.5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Fill="1" applyBorder="1" applyAlignment="1">
      <alignment/>
    </xf>
    <xf numFmtId="0" fontId="0" fillId="0" borderId="2" xfId="0" applyFill="1" applyBorder="1" applyAlignment="1">
      <alignment/>
    </xf>
    <xf numFmtId="0" fontId="0" fillId="0" borderId="0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 horizontal="center"/>
    </xf>
    <xf numFmtId="0" fontId="0" fillId="0" borderId="6" xfId="0" applyBorder="1" applyAlignment="1">
      <alignment/>
    </xf>
    <xf numFmtId="3" fontId="0" fillId="0" borderId="7" xfId="0" applyNumberFormat="1" applyBorder="1" applyAlignment="1">
      <alignment horizontal="center"/>
    </xf>
    <xf numFmtId="0" fontId="2" fillId="2" borderId="8" xfId="0" applyFont="1" applyFill="1" applyBorder="1" applyAlignment="1">
      <alignment/>
    </xf>
    <xf numFmtId="0" fontId="0" fillId="0" borderId="0" xfId="0" applyBorder="1" applyAlignment="1">
      <alignment/>
    </xf>
    <xf numFmtId="0" fontId="0" fillId="2" borderId="9" xfId="0" applyFill="1" applyBorder="1" applyAlignment="1">
      <alignment horizontal="center"/>
    </xf>
    <xf numFmtId="3" fontId="0" fillId="3" borderId="10" xfId="0" applyNumberFormat="1" applyFill="1" applyBorder="1" applyAlignment="1">
      <alignment horizontal="center"/>
    </xf>
    <xf numFmtId="0" fontId="6" fillId="0" borderId="0" xfId="0" applyFont="1" applyAlignment="1">
      <alignment/>
    </xf>
    <xf numFmtId="0" fontId="0" fillId="3" borderId="11" xfId="0" applyFill="1" applyBorder="1" applyAlignment="1">
      <alignment/>
    </xf>
    <xf numFmtId="0" fontId="0" fillId="0" borderId="9" xfId="0" applyBorder="1" applyAlignment="1">
      <alignment/>
    </xf>
    <xf numFmtId="3" fontId="0" fillId="0" borderId="0" xfId="0" applyNumberFormat="1" applyBorder="1" applyAlignment="1">
      <alignment horizontal="center"/>
    </xf>
    <xf numFmtId="3" fontId="0" fillId="3" borderId="12" xfId="0" applyNumberFormat="1" applyFill="1" applyBorder="1" applyAlignment="1">
      <alignment horizontal="center"/>
    </xf>
    <xf numFmtId="0" fontId="0" fillId="0" borderId="13" xfId="0" applyBorder="1" applyAlignment="1">
      <alignment/>
    </xf>
    <xf numFmtId="3" fontId="0" fillId="0" borderId="10" xfId="0" applyNumberFormat="1" applyBorder="1" applyAlignment="1">
      <alignment horizontal="center"/>
    </xf>
    <xf numFmtId="0" fontId="0" fillId="2" borderId="14" xfId="0" applyFill="1" applyBorder="1" applyAlignment="1">
      <alignment horizontal="center"/>
    </xf>
    <xf numFmtId="180" fontId="0" fillId="0" borderId="0" xfId="0" applyNumberFormat="1" applyBorder="1" applyAlignment="1">
      <alignment horizontal="center"/>
    </xf>
    <xf numFmtId="2" fontId="0" fillId="0" borderId="9" xfId="0" applyNumberFormat="1" applyBorder="1" applyAlignment="1">
      <alignment horizontal="center" wrapText="1"/>
    </xf>
    <xf numFmtId="3" fontId="0" fillId="0" borderId="9" xfId="0" applyNumberFormat="1" applyBorder="1" applyAlignment="1">
      <alignment horizontal="center"/>
    </xf>
    <xf numFmtId="3" fontId="2" fillId="3" borderId="12" xfId="0" applyNumberFormat="1" applyFont="1" applyFill="1" applyBorder="1" applyAlignment="1">
      <alignment horizontal="center"/>
    </xf>
    <xf numFmtId="3" fontId="2" fillId="3" borderId="10" xfId="0" applyNumberFormat="1" applyFont="1" applyFill="1" applyBorder="1" applyAlignment="1">
      <alignment horizontal="center"/>
    </xf>
    <xf numFmtId="0" fontId="2" fillId="2" borderId="15" xfId="0" applyFont="1" applyFill="1" applyBorder="1" applyAlignment="1">
      <alignment/>
    </xf>
    <xf numFmtId="0" fontId="2" fillId="0" borderId="16" xfId="0" applyFont="1" applyFill="1" applyBorder="1" applyAlignment="1">
      <alignment horizontal="left"/>
    </xf>
    <xf numFmtId="2" fontId="0" fillId="0" borderId="7" xfId="0" applyNumberFormat="1" applyBorder="1" applyAlignment="1">
      <alignment horizontal="center" wrapText="1"/>
    </xf>
    <xf numFmtId="0" fontId="0" fillId="0" borderId="16" xfId="0" applyFill="1" applyBorder="1" applyAlignment="1">
      <alignment horizontal="left"/>
    </xf>
    <xf numFmtId="0" fontId="0" fillId="0" borderId="17" xfId="0" applyFill="1" applyBorder="1" applyAlignment="1">
      <alignment horizontal="left"/>
    </xf>
    <xf numFmtId="3" fontId="0" fillId="0" borderId="18" xfId="0" applyNumberFormat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2" fillId="0" borderId="6" xfId="0" applyFont="1" applyBorder="1" applyAlignment="1">
      <alignment/>
    </xf>
    <xf numFmtId="0" fontId="9" fillId="0" borderId="0" xfId="0" applyFont="1" applyAlignment="1">
      <alignment/>
    </xf>
    <xf numFmtId="4" fontId="2" fillId="3" borderId="10" xfId="0" applyNumberFormat="1" applyFont="1" applyFill="1" applyBorder="1" applyAlignment="1">
      <alignment horizontal="center"/>
    </xf>
    <xf numFmtId="0" fontId="0" fillId="0" borderId="16" xfId="0" applyBorder="1" applyAlignment="1">
      <alignment/>
    </xf>
    <xf numFmtId="3" fontId="0" fillId="0" borderId="7" xfId="0" applyNumberFormat="1" applyBorder="1" applyAlignment="1">
      <alignment/>
    </xf>
    <xf numFmtId="0" fontId="0" fillId="0" borderId="17" xfId="0" applyFill="1" applyBorder="1" applyAlignment="1">
      <alignment/>
    </xf>
    <xf numFmtId="0" fontId="0" fillId="0" borderId="18" xfId="0" applyBorder="1" applyAlignment="1">
      <alignment/>
    </xf>
    <xf numFmtId="0" fontId="2" fillId="0" borderId="4" xfId="0" applyFont="1" applyFill="1" applyBorder="1" applyAlignment="1">
      <alignment/>
    </xf>
    <xf numFmtId="3" fontId="2" fillId="0" borderId="14" xfId="0" applyNumberFormat="1" applyFont="1" applyFill="1" applyBorder="1" applyAlignment="1">
      <alignment horizontal="center"/>
    </xf>
    <xf numFmtId="0" fontId="2" fillId="0" borderId="14" xfId="0" applyFont="1" applyBorder="1" applyAlignment="1">
      <alignment/>
    </xf>
    <xf numFmtId="3" fontId="0" fillId="0" borderId="9" xfId="0" applyNumberFormat="1" applyBorder="1" applyAlignment="1">
      <alignment/>
    </xf>
    <xf numFmtId="0" fontId="0" fillId="0" borderId="4" xfId="0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2" fillId="2" borderId="1" xfId="0" applyFont="1" applyFill="1" applyBorder="1" applyAlignment="1">
      <alignment/>
    </xf>
    <xf numFmtId="0" fontId="2" fillId="2" borderId="19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8" xfId="0" applyFont="1" applyFill="1" applyBorder="1" applyAlignment="1">
      <alignment/>
    </xf>
    <xf numFmtId="0" fontId="0" fillId="0" borderId="20" xfId="0" applyFill="1" applyBorder="1" applyAlignment="1">
      <alignment/>
    </xf>
    <xf numFmtId="0" fontId="0" fillId="0" borderId="3" xfId="0" applyFill="1" applyBorder="1" applyAlignment="1">
      <alignment/>
    </xf>
    <xf numFmtId="0" fontId="0" fillId="0" borderId="0" xfId="0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4" fontId="2" fillId="3" borderId="7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2" fontId="0" fillId="0" borderId="0" xfId="0" applyNumberForma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180" fontId="0" fillId="0" borderId="0" xfId="0" applyNumberFormat="1" applyFill="1" applyBorder="1" applyAlignment="1">
      <alignment horizontal="center"/>
    </xf>
    <xf numFmtId="3" fontId="0" fillId="0" borderId="10" xfId="0" applyNumberFormat="1" applyFill="1" applyBorder="1" applyAlignment="1">
      <alignment/>
    </xf>
    <xf numFmtId="0" fontId="2" fillId="0" borderId="13" xfId="0" applyFont="1" applyBorder="1" applyAlignment="1">
      <alignment/>
    </xf>
    <xf numFmtId="2" fontId="0" fillId="0" borderId="0" xfId="0" applyNumberFormat="1" applyFill="1" applyBorder="1" applyAlignment="1">
      <alignment horizontal="center" wrapText="1"/>
    </xf>
    <xf numFmtId="3" fontId="0" fillId="0" borderId="0" xfId="0" applyNumberFormat="1" applyAlignment="1">
      <alignment/>
    </xf>
    <xf numFmtId="3" fontId="0" fillId="2" borderId="7" xfId="0" applyNumberFormat="1" applyFill="1" applyBorder="1" applyAlignment="1">
      <alignment horizontal="center"/>
    </xf>
    <xf numFmtId="0" fontId="2" fillId="0" borderId="0" xfId="0" applyFont="1" applyBorder="1" applyAlignment="1">
      <alignment/>
    </xf>
    <xf numFmtId="4" fontId="2" fillId="3" borderId="0" xfId="0" applyNumberFormat="1" applyFont="1" applyFill="1" applyBorder="1" applyAlignment="1">
      <alignment horizontal="center"/>
    </xf>
    <xf numFmtId="3" fontId="2" fillId="3" borderId="0" xfId="0" applyNumberFormat="1" applyFont="1" applyFill="1" applyBorder="1" applyAlignment="1">
      <alignment horizontal="center"/>
    </xf>
    <xf numFmtId="3" fontId="0" fillId="3" borderId="9" xfId="0" applyNumberFormat="1" applyFill="1" applyBorder="1" applyAlignment="1">
      <alignment horizontal="center"/>
    </xf>
    <xf numFmtId="10" fontId="2" fillId="3" borderId="7" xfId="19" applyNumberFormat="1" applyFont="1" applyFill="1" applyBorder="1" applyAlignment="1">
      <alignment horizontal="center"/>
    </xf>
    <xf numFmtId="3" fontId="0" fillId="3" borderId="21" xfId="0" applyNumberFormat="1" applyFill="1" applyBorder="1" applyAlignment="1">
      <alignment horizontal="center"/>
    </xf>
    <xf numFmtId="10" fontId="2" fillId="3" borderId="22" xfId="19" applyNumberFormat="1" applyFont="1" applyFill="1" applyBorder="1" applyAlignment="1">
      <alignment horizontal="center"/>
    </xf>
    <xf numFmtId="3" fontId="2" fillId="3" borderId="14" xfId="0" applyNumberFormat="1" applyFont="1" applyFill="1" applyBorder="1" applyAlignment="1">
      <alignment horizontal="center"/>
    </xf>
    <xf numFmtId="10" fontId="2" fillId="3" borderId="5" xfId="19" applyNumberFormat="1" applyFont="1" applyFill="1" applyBorder="1" applyAlignment="1">
      <alignment horizontal="center"/>
    </xf>
    <xf numFmtId="0" fontId="0" fillId="0" borderId="9" xfId="0" applyFill="1" applyBorder="1" applyAlignment="1">
      <alignment/>
    </xf>
    <xf numFmtId="0" fontId="0" fillId="4" borderId="9" xfId="0" applyFill="1" applyBorder="1" applyAlignment="1">
      <alignment/>
    </xf>
    <xf numFmtId="3" fontId="0" fillId="4" borderId="7" xfId="0" applyNumberFormat="1" applyFill="1" applyBorder="1" applyAlignment="1">
      <alignment horizontal="center"/>
    </xf>
    <xf numFmtId="3" fontId="0" fillId="4" borderId="12" xfId="0" applyNumberFormat="1" applyFill="1" applyBorder="1" applyAlignment="1">
      <alignment horizontal="center"/>
    </xf>
    <xf numFmtId="3" fontId="0" fillId="4" borderId="22" xfId="0" applyNumberFormat="1" applyFill="1" applyBorder="1" applyAlignment="1">
      <alignment horizontal="center"/>
    </xf>
    <xf numFmtId="0" fontId="0" fillId="4" borderId="16" xfId="0" applyFill="1" applyBorder="1" applyAlignment="1">
      <alignment/>
    </xf>
    <xf numFmtId="3" fontId="0" fillId="4" borderId="9" xfId="0" applyNumberFormat="1" applyFill="1" applyBorder="1" applyAlignment="1">
      <alignment horizontal="center"/>
    </xf>
    <xf numFmtId="0" fontId="0" fillId="4" borderId="23" xfId="0" applyFill="1" applyBorder="1" applyAlignment="1">
      <alignment/>
    </xf>
    <xf numFmtId="3" fontId="0" fillId="4" borderId="21" xfId="0" applyNumberFormat="1" applyFill="1" applyBorder="1" applyAlignment="1">
      <alignment horizontal="center"/>
    </xf>
    <xf numFmtId="0" fontId="0" fillId="0" borderId="0" xfId="0" applyFont="1" applyAlignment="1">
      <alignment/>
    </xf>
    <xf numFmtId="9" fontId="0" fillId="4" borderId="12" xfId="19" applyFont="1" applyFill="1" applyBorder="1" applyAlignment="1">
      <alignment horizontal="center"/>
    </xf>
    <xf numFmtId="0" fontId="2" fillId="0" borderId="13" xfId="0" applyFont="1" applyFill="1" applyBorder="1" applyAlignment="1">
      <alignment/>
    </xf>
    <xf numFmtId="3" fontId="2" fillId="0" borderId="24" xfId="0" applyNumberFormat="1" applyFont="1" applyFill="1" applyBorder="1" applyAlignment="1">
      <alignment horizontal="center"/>
    </xf>
    <xf numFmtId="0" fontId="2" fillId="0" borderId="24" xfId="0" applyFont="1" applyBorder="1" applyAlignment="1">
      <alignment/>
    </xf>
    <xf numFmtId="3" fontId="2" fillId="3" borderId="24" xfId="0" applyNumberFormat="1" applyFont="1" applyFill="1" applyBorder="1" applyAlignment="1">
      <alignment horizontal="center"/>
    </xf>
    <xf numFmtId="10" fontId="2" fillId="3" borderId="25" xfId="19" applyNumberFormat="1" applyFont="1" applyFill="1" applyBorder="1" applyAlignment="1">
      <alignment horizontal="center"/>
    </xf>
    <xf numFmtId="3" fontId="2" fillId="0" borderId="9" xfId="0" applyNumberFormat="1" applyFont="1" applyFill="1" applyBorder="1" applyAlignment="1">
      <alignment horizontal="center"/>
    </xf>
    <xf numFmtId="3" fontId="2" fillId="3" borderId="9" xfId="0" applyNumberFormat="1" applyFont="1" applyFill="1" applyBorder="1" applyAlignment="1">
      <alignment horizontal="center"/>
    </xf>
    <xf numFmtId="0" fontId="2" fillId="0" borderId="16" xfId="0" applyFont="1" applyFill="1" applyBorder="1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3" fontId="0" fillId="0" borderId="22" xfId="0" applyNumberFormat="1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E1E8FF"/>
      <rgbColor rgb="0033CCCC"/>
      <rgbColor rgb="0099CC00"/>
      <rgbColor rgb="00FFCC00"/>
      <rgbColor rgb="00FF9900"/>
      <rgbColor rgb="00FF6600"/>
      <rgbColor rgb="00666699"/>
      <rgbColor rgb="00C7C7C7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5"/>
          <c:y val="0.017"/>
          <c:w val="0.71675"/>
          <c:h val="0.9242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Herstellungsenergie!$B$39</c:f>
              <c:strCache>
                <c:ptCount val="1"/>
                <c:pt idx="0">
                  <c:v>Rohbau (Stahlbeton, Stahlkonstruktion, etc.)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Herstellungsenergie!$F$39</c:f>
              <c:numCache>
                <c:ptCount val="1"/>
                <c:pt idx="0">
                  <c:v>0.22456140350877193</c:v>
                </c:pt>
              </c:numCache>
            </c:numRef>
          </c:val>
        </c:ser>
        <c:ser>
          <c:idx val="1"/>
          <c:order val="1"/>
          <c:tx>
            <c:strRef>
              <c:f>Herstellungsenergie!$B$40</c:f>
              <c:strCache>
                <c:ptCount val="1"/>
                <c:pt idx="0">
                  <c:v>Glasflächen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Herstellungsenergie!$F$40</c:f>
              <c:numCache>
                <c:ptCount val="1"/>
                <c:pt idx="0">
                  <c:v>0.039473684210526314</c:v>
                </c:pt>
              </c:numCache>
            </c:numRef>
          </c:val>
        </c:ser>
        <c:ser>
          <c:idx val="2"/>
          <c:order val="2"/>
          <c:tx>
            <c:strRef>
              <c:f>Herstellungsenergie!$B$40</c:f>
              <c:strCache>
                <c:ptCount val="1"/>
                <c:pt idx="0">
                  <c:v>Glasflächen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Herstellungsenergie!$F$40</c:f>
              <c:numCache>
                <c:ptCount val="1"/>
                <c:pt idx="0">
                  <c:v>0.039473684210526314</c:v>
                </c:pt>
              </c:numCache>
            </c:numRef>
          </c:val>
        </c:ser>
        <c:ser>
          <c:idx val="3"/>
          <c:order val="3"/>
          <c:tx>
            <c:strRef>
              <c:f>Herstellungsenergie!$B$41</c:f>
              <c:strCache>
                <c:ptCount val="1"/>
                <c:pt idx="0">
                  <c:v>Wärmedämmung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Herstellungsenergie!$F$41</c:f>
              <c:numCache>
                <c:ptCount val="1"/>
                <c:pt idx="0">
                  <c:v>0.019005847953216373</c:v>
                </c:pt>
              </c:numCache>
            </c:numRef>
          </c:val>
        </c:ser>
        <c:ser>
          <c:idx val="4"/>
          <c:order val="4"/>
          <c:tx>
            <c:strRef>
              <c:f>Herstellungsenergie!$B$42</c:f>
              <c:strCache>
                <c:ptCount val="1"/>
                <c:pt idx="0">
                  <c:v>Stahl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Herstellungsenergie!$F$42</c:f>
              <c:numCache>
                <c:ptCount val="1"/>
                <c:pt idx="0">
                  <c:v>0.16374269005847952</c:v>
                </c:pt>
              </c:numCache>
            </c:numRef>
          </c:val>
        </c:ser>
        <c:ser>
          <c:idx val="5"/>
          <c:order val="5"/>
          <c:tx>
            <c:strRef>
              <c:f>Herstellungsenergie!$B$43</c:f>
              <c:strCache>
                <c:ptCount val="1"/>
                <c:pt idx="0">
                  <c:v>GKP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Herstellungsenergie!$F$43</c:f>
              <c:numCache>
                <c:ptCount val="1"/>
                <c:pt idx="0">
                  <c:v>0.0021929824561403508</c:v>
                </c:pt>
              </c:numCache>
            </c:numRef>
          </c:val>
        </c:ser>
        <c:ser>
          <c:idx val="6"/>
          <c:order val="6"/>
          <c:tx>
            <c:strRef>
              <c:f>Herstellungsenergie!$B$44</c:f>
              <c:strCache>
                <c:ptCount val="1"/>
                <c:pt idx="0">
                  <c:v>Fassadenplatten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Herstellungsenergie!$F$44</c:f>
              <c:numCache>
                <c:ptCount val="1"/>
                <c:pt idx="0">
                  <c:v>0.04678362573099415</c:v>
                </c:pt>
              </c:numCache>
            </c:numRef>
          </c:val>
        </c:ser>
        <c:ser>
          <c:idx val="7"/>
          <c:order val="7"/>
          <c:tx>
            <c:strRef>
              <c:f>Herstellungsenergie!$B$45</c:f>
              <c:strCache>
                <c:ptCount val="1"/>
                <c:pt idx="0">
                  <c:v>PVC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Herstellungsenergie!$F$45</c:f>
              <c:numCache>
                <c:ptCount val="1"/>
                <c:pt idx="0">
                  <c:v>0.014035087719298246</c:v>
                </c:pt>
              </c:numCache>
            </c:numRef>
          </c:val>
        </c:ser>
        <c:ser>
          <c:idx val="8"/>
          <c:order val="8"/>
          <c:tx>
            <c:strRef>
              <c:f>Herstellungsenergie!$B$46</c:f>
              <c:strCache>
                <c:ptCount val="1"/>
                <c:pt idx="0">
                  <c:v>Ziegel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Herstellungsenergie!$F$46</c:f>
              <c:numCache>
                <c:ptCount val="1"/>
                <c:pt idx="0">
                  <c:v>0.08888888888888889</c:v>
                </c:pt>
              </c:numCache>
            </c:numRef>
          </c:val>
        </c:ser>
        <c:ser>
          <c:idx val="9"/>
          <c:order val="9"/>
          <c:tx>
            <c:strRef>
              <c:f>Herstellungsenergie!$B$47</c:f>
              <c:strCache>
                <c:ptCount val="1"/>
                <c:pt idx="0">
                  <c:v>Holz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Herstellungsenergie!$F$47</c:f>
              <c:numCache>
                <c:ptCount val="1"/>
                <c:pt idx="0">
                  <c:v>0.002473684210526316</c:v>
                </c:pt>
              </c:numCache>
            </c:numRef>
          </c:val>
        </c:ser>
        <c:ser>
          <c:idx val="10"/>
          <c:order val="10"/>
          <c:tx>
            <c:strRef>
              <c:f>Herstellungsenergie!$B$48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Herstellungsenergie!$F$48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1"/>
          <c:order val="11"/>
          <c:tx>
            <c:strRef>
              <c:f>Herstellungsenergie!$B$49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Herstellungsenergie!$F$49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2"/>
          <c:order val="12"/>
          <c:tx>
            <c:strRef>
              <c:f>Herstellungsenergie!$B$50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Herstellungsenergie!$F$50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3"/>
          <c:order val="13"/>
          <c:tx>
            <c:strRef>
              <c:f>Herstellungsenergie!$B$51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Herstellungsenergie!$F$51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4"/>
          <c:order val="14"/>
          <c:tx>
            <c:strRef>
              <c:f>Herstellungsenergie!$B$52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Herstellungsenergie!$F$52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5"/>
          <c:order val="15"/>
          <c:tx>
            <c:strRef>
              <c:f>Herstellungsenergie!$B$53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Herstellungsenergie!$F$53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6"/>
          <c:order val="16"/>
          <c:tx>
            <c:strRef>
              <c:f>Herstellungsenergie!$B$54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Herstellungsenergie!$F$54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3"/>
          <c:order val="17"/>
          <c:tx>
            <c:strRef>
              <c:f>Herstellungsenergie!$B$56</c:f>
              <c:strCache>
                <c:ptCount val="1"/>
                <c:pt idx="0">
                  <c:v>HE Differenz aus überschlägigem Ansatz [MWh]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Herstellungsenergie!$F$56</c:f>
              <c:numCache>
                <c:ptCount val="1"/>
                <c:pt idx="0">
                  <c:v>0.24884210526315795</c:v>
                </c:pt>
              </c:numCache>
            </c:numRef>
          </c:val>
        </c:ser>
        <c:ser>
          <c:idx val="35"/>
          <c:order val="18"/>
          <c:tx>
            <c:strRef>
              <c:f>Herstellungsenergie!$B$57</c:f>
              <c:strCache>
                <c:ptCount val="1"/>
                <c:pt idx="0">
                  <c:v>HE Haustechnik [MWh]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Herstellungsenergie!$F$57</c:f>
              <c:numCache>
                <c:ptCount val="1"/>
                <c:pt idx="0">
                  <c:v>0.15</c:v>
                </c:pt>
              </c:numCache>
            </c:numRef>
          </c:val>
        </c:ser>
        <c:overlap val="100"/>
        <c:axId val="15513810"/>
        <c:axId val="5406563"/>
      </c:barChart>
      <c:catAx>
        <c:axId val="155138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anteilige Herstellungsenergie in 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one"/>
        <c:crossAx val="5406563"/>
        <c:crosses val="autoZero"/>
        <c:auto val="1"/>
        <c:lblOffset val="100"/>
        <c:noMultiLvlLbl val="0"/>
      </c:catAx>
      <c:valAx>
        <c:axId val="540656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5513810"/>
        <c:crossesAt val="1"/>
        <c:crossBetween val="between"/>
        <c:dispUnits/>
      </c:valAx>
      <c:spPr>
        <a:solidFill>
          <a:srgbClr val="EAEAEA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83"/>
          <c:y val="0.07"/>
          <c:w val="0.37525"/>
          <c:h val="0.732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30"/>
  </sheetViews>
  <pageMargins left="0.75" right="0.75" top="1" bottom="1" header="0.4921259845" footer="0.4921259845"/>
  <pageSetup horizontalDpi="300" verticalDpi="3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1085850</xdr:colOff>
      <xdr:row>16</xdr:row>
      <xdr:rowOff>161925</xdr:rowOff>
    </xdr:from>
    <xdr:to>
      <xdr:col>9</xdr:col>
      <xdr:colOff>9525</xdr:colOff>
      <xdr:row>22</xdr:row>
      <xdr:rowOff>0</xdr:rowOff>
    </xdr:to>
    <xdr:sp>
      <xdr:nvSpPr>
        <xdr:cNvPr id="1" name="Rectangle 21"/>
        <xdr:cNvSpPr>
          <a:spLocks/>
        </xdr:cNvSpPr>
      </xdr:nvSpPr>
      <xdr:spPr>
        <a:xfrm>
          <a:off x="7429500" y="3076575"/>
          <a:ext cx="4114800" cy="1009650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1009650</xdr:colOff>
      <xdr:row>35</xdr:row>
      <xdr:rowOff>161925</xdr:rowOff>
    </xdr:from>
    <xdr:to>
      <xdr:col>10</xdr:col>
      <xdr:colOff>9525</xdr:colOff>
      <xdr:row>54</xdr:row>
      <xdr:rowOff>161925</xdr:rowOff>
    </xdr:to>
    <xdr:sp>
      <xdr:nvSpPr>
        <xdr:cNvPr id="2" name="Rectangle 22"/>
        <xdr:cNvSpPr>
          <a:spLocks/>
        </xdr:cNvSpPr>
      </xdr:nvSpPr>
      <xdr:spPr>
        <a:xfrm>
          <a:off x="9477375" y="6791325"/>
          <a:ext cx="2914650" cy="3105150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1085850</xdr:colOff>
      <xdr:row>27</xdr:row>
      <xdr:rowOff>314325</xdr:rowOff>
    </xdr:from>
    <xdr:to>
      <xdr:col>6</xdr:col>
      <xdr:colOff>1009650</xdr:colOff>
      <xdr:row>32</xdr:row>
      <xdr:rowOff>0</xdr:rowOff>
    </xdr:to>
    <xdr:sp>
      <xdr:nvSpPr>
        <xdr:cNvPr id="3" name="Rectangle 25"/>
        <xdr:cNvSpPr>
          <a:spLocks/>
        </xdr:cNvSpPr>
      </xdr:nvSpPr>
      <xdr:spPr>
        <a:xfrm>
          <a:off x="7429500" y="5286375"/>
          <a:ext cx="2047875" cy="847725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164"/>
  <sheetViews>
    <sheetView tabSelected="1" workbookViewId="0" topLeftCell="A14">
      <selection activeCell="D33" sqref="D33"/>
    </sheetView>
  </sheetViews>
  <sheetFormatPr defaultColWidth="11.421875" defaultRowHeight="12.75"/>
  <cols>
    <col min="1" max="1" width="3.8515625" style="0" customWidth="1"/>
    <col min="2" max="2" width="57.00390625" style="0" customWidth="1"/>
    <col min="3" max="4" width="17.140625" style="0" customWidth="1"/>
    <col min="5" max="5" width="16.421875" style="0" customWidth="1"/>
    <col min="6" max="6" width="15.421875" style="0" customWidth="1"/>
    <col min="7" max="7" width="15.28125" style="0" customWidth="1"/>
    <col min="8" max="8" width="17.7109375" style="0" customWidth="1"/>
    <col min="9" max="9" width="13.00390625" style="0" customWidth="1"/>
    <col min="10" max="10" width="12.7109375" style="0" customWidth="1"/>
    <col min="11" max="11" width="13.140625" style="0" customWidth="1"/>
    <col min="12" max="12" width="12.8515625" style="0" bestFit="1" customWidth="1"/>
    <col min="13" max="13" width="8.7109375" style="0" customWidth="1"/>
    <col min="14" max="14" width="7.8515625" style="0" customWidth="1"/>
    <col min="15" max="15" width="7.7109375" style="0" customWidth="1"/>
    <col min="16" max="16" width="10.7109375" style="0" customWidth="1"/>
    <col min="17" max="17" width="7.7109375" style="0" customWidth="1"/>
    <col min="18" max="18" width="4.421875" style="0" customWidth="1"/>
    <col min="19" max="19" width="38.7109375" style="0" customWidth="1"/>
    <col min="20" max="20" width="15.8515625" style="0" customWidth="1"/>
    <col min="21" max="23" width="7.7109375" style="0" customWidth="1"/>
    <col min="24" max="24" width="4.7109375" style="0" customWidth="1"/>
    <col min="25" max="25" width="38.7109375" style="0" customWidth="1"/>
    <col min="26" max="26" width="15.421875" style="0" customWidth="1"/>
    <col min="27" max="29" width="7.7109375" style="0" customWidth="1"/>
    <col min="30" max="30" width="4.421875" style="0" customWidth="1"/>
    <col min="31" max="31" width="36.8515625" style="0" customWidth="1"/>
    <col min="32" max="32" width="15.28125" style="0" customWidth="1"/>
    <col min="33" max="35" width="7.7109375" style="0" customWidth="1"/>
  </cols>
  <sheetData>
    <row r="2" ht="12.75">
      <c r="B2" s="1" t="s">
        <v>8</v>
      </c>
    </row>
    <row r="3" spans="2:3" ht="12.75">
      <c r="B3" s="16" t="s">
        <v>11</v>
      </c>
      <c r="C3" s="12"/>
    </row>
    <row r="4" spans="2:3" ht="12.75">
      <c r="B4" s="16" t="s">
        <v>12</v>
      </c>
      <c r="C4" s="16"/>
    </row>
    <row r="5" spans="2:3" ht="12.75">
      <c r="B5" s="16" t="s">
        <v>9</v>
      </c>
      <c r="C5" s="15"/>
    </row>
    <row r="6" spans="2:5" ht="12.75">
      <c r="B6" s="77" t="s">
        <v>73</v>
      </c>
      <c r="C6" s="78"/>
      <c r="E6" s="9"/>
    </row>
    <row r="7" ht="12.75">
      <c r="E7" s="9"/>
    </row>
    <row r="8" spans="2:5" ht="12.75">
      <c r="B8" s="1" t="s">
        <v>43</v>
      </c>
      <c r="C8" s="14"/>
      <c r="E8" s="9"/>
    </row>
    <row r="9" ht="13.5" thickBot="1">
      <c r="E9" s="98"/>
    </row>
    <row r="10" spans="2:14" ht="25.5" customHeight="1" thickBot="1">
      <c r="B10" s="2" t="s">
        <v>0</v>
      </c>
      <c r="C10" s="3"/>
      <c r="D10" s="4"/>
      <c r="E10" s="4"/>
      <c r="M10" s="4"/>
      <c r="N10" s="4"/>
    </row>
    <row r="11" spans="2:3" ht="15.75" customHeight="1">
      <c r="B11" s="6"/>
      <c r="C11" s="7" t="s">
        <v>1</v>
      </c>
    </row>
    <row r="12" spans="2:3" ht="14.25">
      <c r="B12" s="8" t="s">
        <v>3</v>
      </c>
      <c r="C12" s="79">
        <v>4100</v>
      </c>
    </row>
    <row r="13" spans="2:3" ht="14.25">
      <c r="B13" s="8" t="s">
        <v>4</v>
      </c>
      <c r="C13" s="79">
        <v>5814</v>
      </c>
    </row>
    <row r="14" spans="2:3" ht="14.25">
      <c r="B14" s="8" t="s">
        <v>5</v>
      </c>
      <c r="C14" s="79">
        <v>18604</v>
      </c>
    </row>
    <row r="15" spans="2:6" ht="16.5" thickBot="1">
      <c r="B15" s="19" t="s">
        <v>6</v>
      </c>
      <c r="C15" s="13">
        <f>C14*0.9</f>
        <v>16743.600000000002</v>
      </c>
      <c r="D15" t="s">
        <v>2</v>
      </c>
      <c r="F15" s="1" t="s">
        <v>10</v>
      </c>
    </row>
    <row r="16" spans="2:3" ht="13.5" thickBot="1">
      <c r="B16" s="11"/>
      <c r="C16" s="22"/>
    </row>
    <row r="17" spans="2:3" ht="13.5" thickBot="1">
      <c r="B17" s="2" t="s">
        <v>24</v>
      </c>
      <c r="C17" s="3"/>
    </row>
    <row r="18" spans="2:9" ht="12.75">
      <c r="B18" s="6"/>
      <c r="C18" s="7"/>
      <c r="F18" s="10" t="s">
        <v>77</v>
      </c>
      <c r="G18" s="5"/>
      <c r="H18" s="10"/>
      <c r="I18" s="27"/>
    </row>
    <row r="19" spans="2:9" ht="25.5">
      <c r="B19" s="8" t="s">
        <v>26</v>
      </c>
      <c r="C19" s="79">
        <v>3348.93</v>
      </c>
      <c r="F19" s="28" t="s">
        <v>14</v>
      </c>
      <c r="G19" s="23" t="s">
        <v>18</v>
      </c>
      <c r="H19" s="23" t="s">
        <v>19</v>
      </c>
      <c r="I19" s="29" t="s">
        <v>20</v>
      </c>
    </row>
    <row r="20" spans="2:9" ht="12.75">
      <c r="B20" s="8" t="s">
        <v>27</v>
      </c>
      <c r="C20" s="80">
        <v>2500</v>
      </c>
      <c r="F20" s="30" t="s">
        <v>15</v>
      </c>
      <c r="G20" s="24">
        <v>1111</v>
      </c>
      <c r="H20" s="24">
        <v>1388</v>
      </c>
      <c r="I20" s="9">
        <v>1667</v>
      </c>
    </row>
    <row r="21" spans="2:10" ht="12.75">
      <c r="B21" s="8" t="s">
        <v>25</v>
      </c>
      <c r="C21" s="18">
        <f>C19*C20</f>
        <v>8372325</v>
      </c>
      <c r="F21" s="30" t="s">
        <v>16</v>
      </c>
      <c r="G21" s="24">
        <v>1528</v>
      </c>
      <c r="H21" s="24">
        <v>1806</v>
      </c>
      <c r="I21" s="9">
        <v>2083</v>
      </c>
      <c r="J21" s="86"/>
    </row>
    <row r="22" spans="2:9" ht="15" thickBot="1">
      <c r="B22" s="34" t="s">
        <v>46</v>
      </c>
      <c r="C22" s="25">
        <f>IF(C14=0,0,C21/C14)</f>
        <v>450.02821973769085</v>
      </c>
      <c r="D22" s="97" t="s">
        <v>58</v>
      </c>
      <c r="F22" s="31" t="s">
        <v>17</v>
      </c>
      <c r="G22" s="32">
        <v>1944</v>
      </c>
      <c r="H22" s="32">
        <v>2222</v>
      </c>
      <c r="I22" s="20">
        <v>2500</v>
      </c>
    </row>
    <row r="23" spans="2:4" ht="12.75">
      <c r="B23" s="8" t="s">
        <v>28</v>
      </c>
      <c r="C23" s="80">
        <v>4902</v>
      </c>
      <c r="D23" s="96" t="s">
        <v>13</v>
      </c>
    </row>
    <row r="24" spans="2:4" ht="12.75">
      <c r="B24" s="34" t="s">
        <v>56</v>
      </c>
      <c r="C24" s="57">
        <f>IF(C14=0,0,C23/C14)</f>
        <v>0.26349172221027733</v>
      </c>
      <c r="D24" s="97" t="s">
        <v>57</v>
      </c>
    </row>
    <row r="25" spans="2:4" ht="15.75">
      <c r="B25" s="8" t="s">
        <v>29</v>
      </c>
      <c r="C25" s="81">
        <v>893</v>
      </c>
      <c r="D25" s="96"/>
    </row>
    <row r="26" spans="2:4" ht="15" thickBot="1">
      <c r="B26" s="64" t="s">
        <v>61</v>
      </c>
      <c r="C26" s="36">
        <f>IF(C12=0,0,C25/C12)</f>
        <v>0.2178048780487805</v>
      </c>
      <c r="D26" s="97" t="s">
        <v>76</v>
      </c>
    </row>
    <row r="27" spans="2:4" ht="13.5" thickBot="1">
      <c r="B27" s="68"/>
      <c r="C27" s="69"/>
      <c r="D27" s="35"/>
    </row>
    <row r="28" spans="2:14" ht="25.5" customHeight="1" thickBot="1">
      <c r="B28" s="2" t="s">
        <v>62</v>
      </c>
      <c r="C28" s="3"/>
      <c r="D28" s="4"/>
      <c r="E28" s="4"/>
      <c r="M28" s="4"/>
      <c r="N28" s="4"/>
    </row>
    <row r="29" spans="2:9" ht="25.5" customHeight="1">
      <c r="B29" s="6"/>
      <c r="C29" s="7"/>
      <c r="F29" s="10" t="s">
        <v>65</v>
      </c>
      <c r="G29" s="5"/>
      <c r="H29" s="51"/>
      <c r="I29" s="51"/>
    </row>
    <row r="30" spans="2:9" ht="12.75">
      <c r="B30" s="8" t="s">
        <v>21</v>
      </c>
      <c r="C30" s="79">
        <v>2500</v>
      </c>
      <c r="F30" s="28"/>
      <c r="G30" s="29" t="s">
        <v>66</v>
      </c>
      <c r="H30" s="65"/>
      <c r="I30" s="65"/>
    </row>
    <row r="31" spans="2:9" ht="14.25">
      <c r="B31" s="34" t="s">
        <v>74</v>
      </c>
      <c r="C31" s="25">
        <f>C30*C13/1000</f>
        <v>14535</v>
      </c>
      <c r="D31" s="66"/>
      <c r="F31" s="30" t="s">
        <v>7</v>
      </c>
      <c r="G31" s="9">
        <v>15</v>
      </c>
      <c r="H31" s="56"/>
      <c r="I31" s="56"/>
    </row>
    <row r="32" spans="2:9" ht="13.5" thickBot="1">
      <c r="B32" s="8" t="s">
        <v>63</v>
      </c>
      <c r="C32" s="87">
        <v>0.15</v>
      </c>
      <c r="F32" s="31" t="s">
        <v>64</v>
      </c>
      <c r="G32" s="20">
        <v>30</v>
      </c>
      <c r="H32" s="56"/>
      <c r="I32" s="56"/>
    </row>
    <row r="33" spans="2:9" ht="12.75">
      <c r="B33" s="34" t="s">
        <v>67</v>
      </c>
      <c r="C33" s="25">
        <f>C31/(1-C32)</f>
        <v>17100</v>
      </c>
      <c r="F33" s="33"/>
      <c r="G33" s="17"/>
      <c r="H33" s="17"/>
      <c r="I33" s="17"/>
    </row>
    <row r="34" spans="2:3" ht="12.75">
      <c r="B34" s="8" t="s">
        <v>22</v>
      </c>
      <c r="C34" s="67">
        <v>30</v>
      </c>
    </row>
    <row r="35" spans="2:5" ht="13.5" thickBot="1">
      <c r="B35" s="64" t="s">
        <v>23</v>
      </c>
      <c r="C35" s="26">
        <f>C33/C34</f>
        <v>570</v>
      </c>
      <c r="E35" s="66"/>
    </row>
    <row r="36" spans="2:3" ht="13.5" thickBot="1">
      <c r="B36" s="11"/>
      <c r="C36" s="70"/>
    </row>
    <row r="37" spans="2:10" ht="13.5" thickBot="1">
      <c r="B37" s="52" t="s">
        <v>48</v>
      </c>
      <c r="C37" s="53"/>
      <c r="D37" s="53"/>
      <c r="E37" s="53"/>
      <c r="F37" s="54"/>
      <c r="H37" s="48" t="s">
        <v>44</v>
      </c>
      <c r="I37" s="49"/>
      <c r="J37" s="50"/>
    </row>
    <row r="38" spans="2:10" ht="12.75">
      <c r="B38" s="6" t="s">
        <v>50</v>
      </c>
      <c r="C38" s="21" t="s">
        <v>51</v>
      </c>
      <c r="D38" s="21" t="s">
        <v>49</v>
      </c>
      <c r="E38" s="21" t="s">
        <v>47</v>
      </c>
      <c r="F38" s="7" t="s">
        <v>55</v>
      </c>
      <c r="H38" s="45"/>
      <c r="I38" s="46" t="s">
        <v>45</v>
      </c>
      <c r="J38" s="47" t="s">
        <v>42</v>
      </c>
    </row>
    <row r="39" spans="2:10" ht="12.75">
      <c r="B39" s="82" t="s">
        <v>59</v>
      </c>
      <c r="C39" s="83">
        <v>2400</v>
      </c>
      <c r="D39" s="83">
        <v>1600</v>
      </c>
      <c r="E39" s="71">
        <f>C39*D39*0.001</f>
        <v>3840</v>
      </c>
      <c r="F39" s="72">
        <f aca="true" t="shared" si="0" ref="F39:F58">IF($E$58=0,0,E39/$E$58)</f>
        <v>0.22456140350877193</v>
      </c>
      <c r="H39" s="37" t="s">
        <v>30</v>
      </c>
      <c r="I39" s="44">
        <v>2500</v>
      </c>
      <c r="J39" s="38">
        <v>1600</v>
      </c>
    </row>
    <row r="40" spans="2:10" ht="12.75">
      <c r="B40" s="82" t="s">
        <v>60</v>
      </c>
      <c r="C40" s="83">
        <v>45</v>
      </c>
      <c r="D40" s="83">
        <v>15000</v>
      </c>
      <c r="E40" s="71">
        <f>C40*D40*0.001</f>
        <v>675</v>
      </c>
      <c r="F40" s="72">
        <f t="shared" si="0"/>
        <v>0.039473684210526314</v>
      </c>
      <c r="H40" s="37" t="s">
        <v>31</v>
      </c>
      <c r="I40" s="44">
        <v>1400</v>
      </c>
      <c r="J40" s="38">
        <v>900</v>
      </c>
    </row>
    <row r="41" spans="2:10" ht="12.75">
      <c r="B41" s="82" t="s">
        <v>78</v>
      </c>
      <c r="C41" s="83">
        <v>650</v>
      </c>
      <c r="D41" s="83">
        <v>500</v>
      </c>
      <c r="E41" s="71">
        <f>C41*D41*0.001</f>
        <v>325</v>
      </c>
      <c r="F41" s="72">
        <f t="shared" si="0"/>
        <v>0.019005847953216373</v>
      </c>
      <c r="H41" s="37" t="s">
        <v>32</v>
      </c>
      <c r="I41" s="44">
        <v>1400</v>
      </c>
      <c r="J41" s="38">
        <v>500</v>
      </c>
    </row>
    <row r="42" spans="2:10" ht="12.75">
      <c r="B42" s="82" t="s">
        <v>34</v>
      </c>
      <c r="C42" s="83">
        <v>40</v>
      </c>
      <c r="D42" s="83">
        <v>70000</v>
      </c>
      <c r="E42" s="71">
        <f>C42*D42*0.001</f>
        <v>2800</v>
      </c>
      <c r="F42" s="72">
        <f t="shared" si="0"/>
        <v>0.16374269005847952</v>
      </c>
      <c r="H42" s="37" t="s">
        <v>33</v>
      </c>
      <c r="I42" s="44">
        <v>2500</v>
      </c>
      <c r="J42" s="38">
        <v>15000</v>
      </c>
    </row>
    <row r="43" spans="2:10" ht="12.75">
      <c r="B43" s="82" t="s">
        <v>79</v>
      </c>
      <c r="C43" s="83">
        <v>37.5</v>
      </c>
      <c r="D43" s="83">
        <v>1000</v>
      </c>
      <c r="E43" s="71">
        <f aca="true" t="shared" si="1" ref="E43:E52">C43*D43*0.001</f>
        <v>37.5</v>
      </c>
      <c r="F43" s="72">
        <f t="shared" si="0"/>
        <v>0.0021929824561403508</v>
      </c>
      <c r="H43" s="37" t="s">
        <v>34</v>
      </c>
      <c r="I43" s="44">
        <v>7800</v>
      </c>
      <c r="J43" s="38">
        <v>70000</v>
      </c>
    </row>
    <row r="44" spans="2:10" ht="12.75">
      <c r="B44" s="82" t="s">
        <v>80</v>
      </c>
      <c r="C44" s="83">
        <v>40</v>
      </c>
      <c r="D44" s="83">
        <v>20000</v>
      </c>
      <c r="E44" s="71">
        <f t="shared" si="1"/>
        <v>800</v>
      </c>
      <c r="F44" s="72">
        <f t="shared" si="0"/>
        <v>0.04678362573099415</v>
      </c>
      <c r="H44" s="37" t="s">
        <v>35</v>
      </c>
      <c r="I44" s="44">
        <v>2700</v>
      </c>
      <c r="J44" s="38">
        <v>200000</v>
      </c>
    </row>
    <row r="45" spans="2:10" ht="12.75">
      <c r="B45" s="82" t="s">
        <v>38</v>
      </c>
      <c r="C45" s="83">
        <v>15</v>
      </c>
      <c r="D45" s="83">
        <v>16000</v>
      </c>
      <c r="E45" s="71">
        <f t="shared" si="1"/>
        <v>240</v>
      </c>
      <c r="F45" s="72">
        <f t="shared" si="0"/>
        <v>0.014035087719298246</v>
      </c>
      <c r="H45" s="37" t="s">
        <v>36</v>
      </c>
      <c r="I45" s="44">
        <v>8920</v>
      </c>
      <c r="J45" s="38">
        <v>130000</v>
      </c>
    </row>
    <row r="46" spans="2:10" ht="12.75">
      <c r="B46" s="82" t="s">
        <v>31</v>
      </c>
      <c r="C46" s="83">
        <v>950</v>
      </c>
      <c r="D46" s="83">
        <v>1600</v>
      </c>
      <c r="E46" s="71">
        <f t="shared" si="1"/>
        <v>1520</v>
      </c>
      <c r="F46" s="72">
        <f t="shared" si="0"/>
        <v>0.08888888888888889</v>
      </c>
      <c r="H46" s="37" t="s">
        <v>38</v>
      </c>
      <c r="I46" s="44">
        <v>1500</v>
      </c>
      <c r="J46" s="38">
        <v>16000</v>
      </c>
    </row>
    <row r="47" spans="2:10" ht="12.75">
      <c r="B47" s="82" t="s">
        <v>81</v>
      </c>
      <c r="C47" s="83">
        <v>90</v>
      </c>
      <c r="D47" s="83">
        <v>470</v>
      </c>
      <c r="E47" s="71">
        <f t="shared" si="1"/>
        <v>42.300000000000004</v>
      </c>
      <c r="F47" s="72">
        <f t="shared" si="0"/>
        <v>0.002473684210526316</v>
      </c>
      <c r="H47" s="37" t="s">
        <v>39</v>
      </c>
      <c r="I47" s="44">
        <v>900</v>
      </c>
      <c r="J47" s="38">
        <v>1000</v>
      </c>
    </row>
    <row r="48" spans="2:10" ht="12.75">
      <c r="B48" s="82"/>
      <c r="C48" s="83"/>
      <c r="D48" s="83"/>
      <c r="E48" s="71">
        <f t="shared" si="1"/>
        <v>0</v>
      </c>
      <c r="F48" s="72">
        <f t="shared" si="0"/>
        <v>0</v>
      </c>
      <c r="H48" s="37" t="s">
        <v>40</v>
      </c>
      <c r="I48" s="44">
        <v>20</v>
      </c>
      <c r="J48" s="38">
        <v>1100</v>
      </c>
    </row>
    <row r="49" spans="2:10" ht="12.75">
      <c r="B49" s="82"/>
      <c r="C49" s="83"/>
      <c r="D49" s="83"/>
      <c r="E49" s="71">
        <f t="shared" si="1"/>
        <v>0</v>
      </c>
      <c r="F49" s="72">
        <f t="shared" si="0"/>
        <v>0</v>
      </c>
      <c r="H49" s="37" t="s">
        <v>68</v>
      </c>
      <c r="I49" s="44">
        <v>1400</v>
      </c>
      <c r="J49" s="38">
        <v>275</v>
      </c>
    </row>
    <row r="50" spans="2:10" ht="12.75">
      <c r="B50" s="82"/>
      <c r="C50" s="83"/>
      <c r="D50" s="83"/>
      <c r="E50" s="71">
        <f t="shared" si="1"/>
        <v>0</v>
      </c>
      <c r="F50" s="72">
        <f t="shared" si="0"/>
        <v>0</v>
      </c>
      <c r="H50" s="37" t="s">
        <v>70</v>
      </c>
      <c r="I50" s="44">
        <v>1800</v>
      </c>
      <c r="J50" s="38">
        <v>15</v>
      </c>
    </row>
    <row r="51" spans="2:10" ht="12.75">
      <c r="B51" s="82"/>
      <c r="C51" s="83"/>
      <c r="D51" s="83"/>
      <c r="E51" s="71">
        <f t="shared" si="1"/>
        <v>0</v>
      </c>
      <c r="F51" s="72">
        <f t="shared" si="0"/>
        <v>0</v>
      </c>
      <c r="H51" s="37" t="s">
        <v>71</v>
      </c>
      <c r="I51" s="44">
        <v>80</v>
      </c>
      <c r="J51" s="38">
        <v>500</v>
      </c>
    </row>
    <row r="52" spans="2:10" ht="12.75">
      <c r="B52" s="82"/>
      <c r="C52" s="83"/>
      <c r="D52" s="83"/>
      <c r="E52" s="71">
        <f t="shared" si="1"/>
        <v>0</v>
      </c>
      <c r="F52" s="72">
        <f t="shared" si="0"/>
        <v>0</v>
      </c>
      <c r="H52" s="37" t="s">
        <v>72</v>
      </c>
      <c r="I52" s="44">
        <v>30</v>
      </c>
      <c r="J52" s="38">
        <v>695</v>
      </c>
    </row>
    <row r="53" spans="2:10" ht="12.75">
      <c r="B53" s="82"/>
      <c r="C53" s="83"/>
      <c r="D53" s="83"/>
      <c r="E53" s="71">
        <f>C53*D53*0.001</f>
        <v>0</v>
      </c>
      <c r="F53" s="72">
        <f t="shared" si="0"/>
        <v>0</v>
      </c>
      <c r="H53" s="37" t="s">
        <v>69</v>
      </c>
      <c r="I53" s="44">
        <v>600</v>
      </c>
      <c r="J53" s="38">
        <v>470</v>
      </c>
    </row>
    <row r="54" spans="2:10" ht="13.5" thickBot="1">
      <c r="B54" s="84"/>
      <c r="C54" s="85"/>
      <c r="D54" s="85"/>
      <c r="E54" s="73">
        <f>C54*D54*0.001</f>
        <v>0</v>
      </c>
      <c r="F54" s="74">
        <f t="shared" si="0"/>
        <v>0</v>
      </c>
      <c r="H54" s="37" t="s">
        <v>41</v>
      </c>
      <c r="I54" s="44">
        <v>80</v>
      </c>
      <c r="J54" s="38">
        <v>250</v>
      </c>
    </row>
    <row r="55" spans="2:10" ht="13.5" thickBot="1">
      <c r="B55" s="41" t="s">
        <v>52</v>
      </c>
      <c r="C55" s="42"/>
      <c r="D55" s="43"/>
      <c r="E55" s="75">
        <f>SUM(E39:E54)</f>
        <v>10279.8</v>
      </c>
      <c r="F55" s="76">
        <f t="shared" si="0"/>
        <v>0.6011578947368421</v>
      </c>
      <c r="H55" s="39" t="s">
        <v>37</v>
      </c>
      <c r="I55" s="40">
        <v>600</v>
      </c>
      <c r="J55" s="63">
        <v>600</v>
      </c>
    </row>
    <row r="56" spans="2:6" ht="12.75">
      <c r="B56" s="95" t="s">
        <v>53</v>
      </c>
      <c r="C56" s="93"/>
      <c r="D56" s="16"/>
      <c r="E56" s="94">
        <f>C31-E55</f>
        <v>4255.200000000001</v>
      </c>
      <c r="F56" s="72">
        <f t="shared" si="0"/>
        <v>0.24884210526315795</v>
      </c>
    </row>
    <row r="57" spans="2:6" ht="12.75">
      <c r="B57" s="95" t="s">
        <v>75</v>
      </c>
      <c r="C57" s="93"/>
      <c r="D57" s="16"/>
      <c r="E57" s="94">
        <f>C33*C32</f>
        <v>2565</v>
      </c>
      <c r="F57" s="72">
        <f t="shared" si="0"/>
        <v>0.15</v>
      </c>
    </row>
    <row r="58" spans="2:6" ht="13.5" thickBot="1">
      <c r="B58" s="88" t="s">
        <v>54</v>
      </c>
      <c r="C58" s="89"/>
      <c r="D58" s="90"/>
      <c r="E58" s="91">
        <f>C33</f>
        <v>17100</v>
      </c>
      <c r="F58" s="92">
        <f t="shared" si="0"/>
        <v>1</v>
      </c>
    </row>
    <row r="60" ht="11.25" customHeight="1"/>
    <row r="63" spans="2:7" ht="12.75">
      <c r="B63" s="51"/>
      <c r="C63" s="4"/>
      <c r="D63" s="4"/>
      <c r="E63" s="4"/>
      <c r="F63" s="4"/>
      <c r="G63" s="4"/>
    </row>
    <row r="64" spans="2:7" ht="12.75">
      <c r="B64" s="4"/>
      <c r="C64" s="56"/>
      <c r="D64" s="4"/>
      <c r="E64" s="4"/>
      <c r="F64" s="4"/>
      <c r="G64" s="4"/>
    </row>
    <row r="65" spans="2:7" ht="12.75" customHeight="1">
      <c r="B65" s="4"/>
      <c r="C65" s="62"/>
      <c r="D65" s="4"/>
      <c r="E65" s="4"/>
      <c r="F65" s="4"/>
      <c r="G65" s="4"/>
    </row>
    <row r="66" spans="2:7" ht="12.75">
      <c r="B66" s="4"/>
      <c r="C66" s="62"/>
      <c r="D66" s="4"/>
      <c r="E66" s="4"/>
      <c r="F66" s="4"/>
      <c r="G66" s="4"/>
    </row>
    <row r="67" spans="2:7" ht="12.75">
      <c r="B67" s="4"/>
      <c r="C67" s="56"/>
      <c r="D67" s="4"/>
      <c r="E67" s="4"/>
      <c r="F67" s="4"/>
      <c r="G67" s="4"/>
    </row>
    <row r="68" spans="2:7" ht="12.75">
      <c r="B68" s="51"/>
      <c r="C68" s="4"/>
      <c r="D68" s="4"/>
      <c r="E68" s="4"/>
      <c r="F68" s="4"/>
      <c r="G68" s="4"/>
    </row>
    <row r="69" spans="2:7" ht="12.75" customHeight="1">
      <c r="B69" s="4"/>
      <c r="C69" s="56"/>
      <c r="D69" s="4"/>
      <c r="E69" s="4"/>
      <c r="F69" s="4"/>
      <c r="G69" s="4"/>
    </row>
    <row r="70" spans="2:7" ht="12.75">
      <c r="B70" s="4"/>
      <c r="C70" s="56"/>
      <c r="D70" s="4"/>
      <c r="E70" s="4"/>
      <c r="F70" s="4"/>
      <c r="G70" s="4"/>
    </row>
    <row r="71" spans="2:7" ht="12.75">
      <c r="B71" s="4"/>
      <c r="C71" s="56"/>
      <c r="D71" s="4"/>
      <c r="E71" s="4"/>
      <c r="F71" s="4"/>
      <c r="G71" s="4"/>
    </row>
    <row r="72" spans="2:7" ht="12.75">
      <c r="B72" s="4"/>
      <c r="C72" s="56"/>
      <c r="D72" s="4"/>
      <c r="E72" s="4"/>
      <c r="F72" s="4"/>
      <c r="G72" s="4"/>
    </row>
    <row r="73" spans="2:7" ht="12.75" customHeight="1">
      <c r="B73" s="4"/>
      <c r="C73" s="56"/>
      <c r="D73" s="4"/>
      <c r="E73" s="4"/>
      <c r="F73" s="4"/>
      <c r="G73" s="4"/>
    </row>
    <row r="74" spans="2:7" ht="12.75">
      <c r="B74" s="51"/>
      <c r="C74" s="4"/>
      <c r="D74" s="4"/>
      <c r="E74" s="4"/>
      <c r="F74" s="4"/>
      <c r="G74" s="4"/>
    </row>
    <row r="75" spans="2:7" ht="12.75">
      <c r="B75" s="4"/>
      <c r="C75" s="55"/>
      <c r="D75" s="4"/>
      <c r="E75" s="4"/>
      <c r="F75" s="4"/>
      <c r="G75" s="4"/>
    </row>
    <row r="76" spans="2:7" ht="12.75">
      <c r="B76" s="4"/>
      <c r="C76" s="56"/>
      <c r="D76" s="4"/>
      <c r="E76" s="4"/>
      <c r="F76" s="4"/>
      <c r="G76" s="4"/>
    </row>
    <row r="77" spans="2:7" ht="12.75">
      <c r="B77" s="4"/>
      <c r="C77" s="55"/>
      <c r="D77" s="4"/>
      <c r="E77" s="4"/>
      <c r="F77" s="4"/>
      <c r="G77" s="4"/>
    </row>
    <row r="78" spans="2:7" ht="12.75">
      <c r="B78" s="4"/>
      <c r="C78" s="56"/>
      <c r="D78" s="4"/>
      <c r="E78" s="4"/>
      <c r="F78" s="4"/>
      <c r="G78" s="4"/>
    </row>
    <row r="79" spans="2:7" ht="12.75">
      <c r="B79" s="4"/>
      <c r="C79" s="56"/>
      <c r="D79" s="4"/>
      <c r="E79" s="4"/>
      <c r="F79" s="4"/>
      <c r="G79" s="4"/>
    </row>
    <row r="80" spans="2:7" ht="12.75">
      <c r="B80" s="4"/>
      <c r="C80" s="56"/>
      <c r="D80" s="4"/>
      <c r="E80" s="4"/>
      <c r="F80" s="4"/>
      <c r="G80" s="4"/>
    </row>
    <row r="81" ht="12.75" customHeight="1"/>
    <row r="86" ht="12.75">
      <c r="C86" s="1"/>
    </row>
    <row r="88" spans="3:6" ht="12.75">
      <c r="C88" s="58"/>
      <c r="D88" s="4"/>
      <c r="E88" s="4"/>
      <c r="F88" s="4"/>
    </row>
    <row r="89" spans="3:6" ht="12.75">
      <c r="C89" s="55"/>
      <c r="D89" s="55"/>
      <c r="E89" s="55"/>
      <c r="F89" s="4"/>
    </row>
    <row r="90" spans="3:6" ht="12.75">
      <c r="C90" s="59"/>
      <c r="D90" s="4"/>
      <c r="E90" s="4"/>
      <c r="F90" s="4"/>
    </row>
    <row r="91" spans="3:6" ht="12.75">
      <c r="C91" s="4"/>
      <c r="D91" s="4"/>
      <c r="E91" s="4"/>
      <c r="F91" s="4"/>
    </row>
    <row r="92" spans="3:6" ht="12.75">
      <c r="C92" s="51"/>
      <c r="D92" s="4"/>
      <c r="E92" s="4"/>
      <c r="F92" s="4"/>
    </row>
    <row r="93" spans="3:6" ht="12.75">
      <c r="C93" s="33"/>
      <c r="D93" s="60"/>
      <c r="E93" s="60"/>
      <c r="F93" s="4"/>
    </row>
    <row r="94" spans="3:6" ht="12.75">
      <c r="C94" s="33"/>
      <c r="D94" s="60"/>
      <c r="E94" s="60"/>
      <c r="F94" s="4"/>
    </row>
    <row r="95" spans="3:6" ht="12.75">
      <c r="C95" s="33"/>
      <c r="D95" s="60"/>
      <c r="E95" s="60"/>
      <c r="F95" s="4"/>
    </row>
    <row r="96" spans="3:6" ht="12.75">
      <c r="C96" s="4"/>
      <c r="D96" s="4"/>
      <c r="E96" s="4"/>
      <c r="F96" s="4"/>
    </row>
    <row r="97" spans="3:6" ht="12.75">
      <c r="C97" s="61"/>
      <c r="D97" s="4"/>
      <c r="E97" s="4"/>
      <c r="F97" s="4"/>
    </row>
    <row r="98" spans="3:6" ht="12.75">
      <c r="C98" s="51"/>
      <c r="D98" s="4"/>
      <c r="E98" s="4"/>
      <c r="F98" s="4"/>
    </row>
    <row r="99" spans="3:6" ht="12.75">
      <c r="C99" s="4"/>
      <c r="D99" s="55"/>
      <c r="E99" s="55"/>
      <c r="F99" s="55"/>
    </row>
    <row r="100" spans="3:6" ht="12.75">
      <c r="C100" s="4"/>
      <c r="D100" s="55"/>
      <c r="E100" s="55"/>
      <c r="F100" s="55"/>
    </row>
    <row r="101" spans="3:6" ht="12.75">
      <c r="C101" s="4"/>
      <c r="D101" s="55"/>
      <c r="E101" s="55"/>
      <c r="F101" s="55"/>
    </row>
    <row r="102" spans="3:6" ht="12.75">
      <c r="C102" s="4"/>
      <c r="D102" s="4"/>
      <c r="E102" s="4"/>
      <c r="F102" s="4"/>
    </row>
    <row r="103" spans="3:7" ht="12.75">
      <c r="C103" s="4"/>
      <c r="D103" s="4"/>
      <c r="E103" s="4"/>
      <c r="F103" s="4"/>
      <c r="G103" s="11"/>
    </row>
    <row r="104" spans="3:6" ht="12.75">
      <c r="C104" s="33"/>
      <c r="D104" s="33"/>
      <c r="E104" s="33"/>
      <c r="F104" s="4"/>
    </row>
    <row r="105" spans="3:6" ht="12.75">
      <c r="C105" s="4"/>
      <c r="D105" s="4"/>
      <c r="E105" s="4"/>
      <c r="F105" s="4"/>
    </row>
    <row r="106" spans="3:6" ht="12.75">
      <c r="C106" s="4"/>
      <c r="D106" s="4"/>
      <c r="E106" s="4"/>
      <c r="F106" s="4"/>
    </row>
    <row r="107" spans="3:6" ht="12.75">
      <c r="C107" s="4"/>
      <c r="D107" s="4"/>
      <c r="E107" s="4"/>
      <c r="F107" s="4"/>
    </row>
    <row r="108" spans="3:6" ht="12.75">
      <c r="C108" s="4"/>
      <c r="D108" s="4"/>
      <c r="E108" s="4"/>
      <c r="F108" s="4"/>
    </row>
    <row r="109" spans="3:6" ht="12.75">
      <c r="C109" s="4"/>
      <c r="D109" s="4"/>
      <c r="E109" s="4"/>
      <c r="F109" s="4"/>
    </row>
    <row r="110" spans="3:6" ht="12.75">
      <c r="C110" s="4"/>
      <c r="D110" s="4"/>
      <c r="E110" s="4"/>
      <c r="F110" s="4"/>
    </row>
    <row r="111" spans="3:6" ht="12.75">
      <c r="C111" s="4"/>
      <c r="D111" s="4"/>
      <c r="E111" s="4"/>
      <c r="F111" s="4"/>
    </row>
    <row r="112" spans="3:6" ht="12.75">
      <c r="C112" s="4"/>
      <c r="D112" s="4"/>
      <c r="E112" s="4"/>
      <c r="F112" s="4"/>
    </row>
    <row r="113" spans="3:6" ht="12.75">
      <c r="C113" s="4"/>
      <c r="D113" s="4"/>
      <c r="E113" s="4"/>
      <c r="F113" s="4"/>
    </row>
    <row r="114" spans="3:6" ht="12.75">
      <c r="C114" s="4"/>
      <c r="D114" s="4"/>
      <c r="E114" s="4"/>
      <c r="F114" s="4"/>
    </row>
    <row r="115" spans="3:6" ht="12.75">
      <c r="C115" s="4"/>
      <c r="D115" s="4"/>
      <c r="E115" s="4"/>
      <c r="F115" s="4"/>
    </row>
    <row r="116" spans="3:6" ht="12.75">
      <c r="C116" s="4"/>
      <c r="D116" s="4"/>
      <c r="E116" s="4"/>
      <c r="F116" s="4"/>
    </row>
    <row r="117" spans="3:6" ht="12.75">
      <c r="C117" s="4"/>
      <c r="D117" s="4"/>
      <c r="E117" s="4"/>
      <c r="F117" s="4"/>
    </row>
    <row r="118" spans="3:6" ht="12.75">
      <c r="C118" s="4"/>
      <c r="D118" s="4"/>
      <c r="E118" s="4"/>
      <c r="F118" s="4"/>
    </row>
    <row r="119" spans="3:6" ht="12.75">
      <c r="C119" s="4"/>
      <c r="D119" s="4"/>
      <c r="E119" s="4"/>
      <c r="F119" s="4"/>
    </row>
    <row r="120" spans="3:6" ht="12.75">
      <c r="C120" s="4"/>
      <c r="D120" s="4"/>
      <c r="E120" s="4"/>
      <c r="F120" s="4"/>
    </row>
    <row r="121" spans="3:6" ht="12.75">
      <c r="C121" s="4"/>
      <c r="D121" s="4"/>
      <c r="E121" s="4"/>
      <c r="F121" s="4"/>
    </row>
    <row r="122" spans="3:6" ht="12.75">
      <c r="C122" s="4"/>
      <c r="D122" s="4"/>
      <c r="E122" s="4"/>
      <c r="F122" s="4"/>
    </row>
    <row r="123" spans="3:6" ht="12.75">
      <c r="C123" s="4"/>
      <c r="D123" s="4"/>
      <c r="E123" s="4"/>
      <c r="F123" s="4"/>
    </row>
    <row r="124" spans="3:6" ht="12.75">
      <c r="C124" s="4"/>
      <c r="D124" s="4"/>
      <c r="E124" s="4"/>
      <c r="F124" s="4"/>
    </row>
    <row r="125" spans="3:6" ht="12.75">
      <c r="C125" s="4"/>
      <c r="D125" s="4"/>
      <c r="E125" s="4"/>
      <c r="F125" s="4"/>
    </row>
    <row r="126" spans="3:6" ht="12.75">
      <c r="C126" s="4"/>
      <c r="D126" s="4"/>
      <c r="E126" s="4"/>
      <c r="F126" s="4"/>
    </row>
    <row r="127" spans="3:6" ht="12.75">
      <c r="C127" s="4"/>
      <c r="D127" s="4"/>
      <c r="E127" s="4"/>
      <c r="F127" s="4"/>
    </row>
    <row r="128" spans="3:6" ht="12.75">
      <c r="C128" s="4"/>
      <c r="D128" s="4"/>
      <c r="E128" s="4"/>
      <c r="F128" s="4"/>
    </row>
    <row r="129" spans="3:6" ht="12.75">
      <c r="C129" s="4"/>
      <c r="D129" s="4"/>
      <c r="E129" s="4"/>
      <c r="F129" s="4"/>
    </row>
    <row r="130" spans="3:6" ht="12.75">
      <c r="C130" s="4"/>
      <c r="D130" s="4"/>
      <c r="E130" s="4"/>
      <c r="F130" s="4"/>
    </row>
    <row r="131" spans="3:6" ht="12.75">
      <c r="C131" s="4"/>
      <c r="D131" s="4"/>
      <c r="E131" s="4"/>
      <c r="F131" s="4"/>
    </row>
    <row r="132" spans="3:6" ht="12.75">
      <c r="C132" s="4"/>
      <c r="D132" s="4"/>
      <c r="E132" s="4"/>
      <c r="F132" s="4"/>
    </row>
    <row r="133" spans="3:6" ht="12.75">
      <c r="C133" s="4"/>
      <c r="D133" s="4"/>
      <c r="E133" s="4"/>
      <c r="F133" s="4"/>
    </row>
    <row r="134" spans="3:6" ht="12.75">
      <c r="C134" s="4"/>
      <c r="D134" s="4"/>
      <c r="E134" s="4"/>
      <c r="F134" s="4"/>
    </row>
    <row r="135" spans="3:6" ht="12.75">
      <c r="C135" s="4"/>
      <c r="D135" s="4"/>
      <c r="E135" s="4"/>
      <c r="F135" s="4"/>
    </row>
    <row r="136" spans="3:6" ht="12.75">
      <c r="C136" s="4"/>
      <c r="D136" s="4"/>
      <c r="E136" s="4"/>
      <c r="F136" s="4"/>
    </row>
    <row r="137" spans="3:6" ht="12.75">
      <c r="C137" s="4"/>
      <c r="D137" s="4"/>
      <c r="E137" s="4"/>
      <c r="F137" s="4"/>
    </row>
    <row r="138" spans="3:6" ht="12.75">
      <c r="C138" s="4"/>
      <c r="D138" s="4"/>
      <c r="E138" s="4"/>
      <c r="F138" s="4"/>
    </row>
    <row r="139" spans="3:6" ht="12.75">
      <c r="C139" s="4"/>
      <c r="D139" s="4"/>
      <c r="E139" s="4"/>
      <c r="F139" s="4"/>
    </row>
    <row r="140" spans="3:6" ht="12.75">
      <c r="C140" s="4"/>
      <c r="D140" s="4"/>
      <c r="E140" s="4"/>
      <c r="F140" s="4"/>
    </row>
    <row r="141" spans="3:6" ht="12.75">
      <c r="C141" s="4"/>
      <c r="D141" s="4"/>
      <c r="E141" s="4"/>
      <c r="F141" s="4"/>
    </row>
    <row r="142" spans="3:6" ht="12.75">
      <c r="C142" s="4"/>
      <c r="D142" s="4"/>
      <c r="E142" s="4"/>
      <c r="F142" s="4"/>
    </row>
    <row r="143" spans="3:6" ht="12.75">
      <c r="C143" s="4"/>
      <c r="D143" s="4"/>
      <c r="E143" s="4"/>
      <c r="F143" s="4"/>
    </row>
    <row r="144" spans="3:6" ht="12.75">
      <c r="C144" s="4"/>
      <c r="D144" s="4"/>
      <c r="E144" s="4"/>
      <c r="F144" s="4"/>
    </row>
    <row r="145" spans="3:6" ht="12.75">
      <c r="C145" s="4"/>
      <c r="D145" s="4"/>
      <c r="E145" s="4"/>
      <c r="F145" s="4"/>
    </row>
    <row r="146" spans="3:6" ht="12.75">
      <c r="C146" s="4"/>
      <c r="D146" s="4"/>
      <c r="E146" s="4"/>
      <c r="F146" s="4"/>
    </row>
    <row r="147" spans="3:6" ht="12.75">
      <c r="C147" s="4"/>
      <c r="D147" s="4"/>
      <c r="E147" s="4"/>
      <c r="F147" s="4"/>
    </row>
    <row r="148" spans="3:6" ht="12.75">
      <c r="C148" s="4"/>
      <c r="D148" s="4"/>
      <c r="E148" s="4"/>
      <c r="F148" s="4"/>
    </row>
    <row r="149" spans="3:6" ht="12.75">
      <c r="C149" s="4"/>
      <c r="D149" s="4"/>
      <c r="E149" s="4"/>
      <c r="F149" s="4"/>
    </row>
    <row r="150" spans="3:6" ht="12.75">
      <c r="C150" s="4"/>
      <c r="D150" s="4"/>
      <c r="E150" s="4"/>
      <c r="F150" s="4"/>
    </row>
    <row r="151" spans="3:6" ht="12.75">
      <c r="C151" s="4"/>
      <c r="D151" s="4"/>
      <c r="E151" s="4"/>
      <c r="F151" s="4"/>
    </row>
    <row r="152" spans="3:6" ht="12.75">
      <c r="C152" s="4"/>
      <c r="D152" s="4"/>
      <c r="E152" s="4"/>
      <c r="F152" s="4"/>
    </row>
    <row r="153" spans="3:6" ht="12.75">
      <c r="C153" s="4"/>
      <c r="D153" s="4"/>
      <c r="E153" s="4"/>
      <c r="F153" s="4"/>
    </row>
    <row r="154" spans="3:6" ht="12.75">
      <c r="C154" s="4"/>
      <c r="D154" s="4"/>
      <c r="E154" s="4"/>
      <c r="F154" s="4"/>
    </row>
    <row r="155" spans="3:6" ht="12.75">
      <c r="C155" s="4"/>
      <c r="D155" s="4"/>
      <c r="E155" s="4"/>
      <c r="F155" s="4"/>
    </row>
    <row r="156" spans="3:6" ht="12.75">
      <c r="C156" s="4"/>
      <c r="D156" s="4"/>
      <c r="E156" s="4"/>
      <c r="F156" s="4"/>
    </row>
    <row r="157" spans="3:6" ht="12.75">
      <c r="C157" s="4"/>
      <c r="D157" s="4"/>
      <c r="E157" s="4"/>
      <c r="F157" s="4"/>
    </row>
    <row r="158" spans="3:6" ht="12.75">
      <c r="C158" s="4"/>
      <c r="D158" s="4"/>
      <c r="E158" s="4"/>
      <c r="F158" s="4"/>
    </row>
    <row r="159" spans="3:6" ht="12.75">
      <c r="C159" s="4"/>
      <c r="D159" s="4"/>
      <c r="E159" s="4"/>
      <c r="F159" s="4"/>
    </row>
    <row r="160" spans="3:6" ht="12.75">
      <c r="C160" s="4"/>
      <c r="D160" s="4"/>
      <c r="E160" s="4"/>
      <c r="F160" s="4"/>
    </row>
    <row r="161" spans="3:6" ht="12.75">
      <c r="C161" s="4"/>
      <c r="D161" s="4"/>
      <c r="E161" s="4"/>
      <c r="F161" s="4"/>
    </row>
    <row r="162" spans="3:6" ht="12.75">
      <c r="C162" s="4"/>
      <c r="D162" s="4"/>
      <c r="E162" s="4"/>
      <c r="F162" s="4"/>
    </row>
    <row r="163" spans="3:6" ht="12.75">
      <c r="C163" s="4"/>
      <c r="D163" s="4"/>
      <c r="E163" s="4"/>
      <c r="F163" s="4"/>
    </row>
    <row r="164" spans="3:6" ht="12.75">
      <c r="C164" s="4"/>
      <c r="D164" s="4"/>
      <c r="E164" s="4"/>
      <c r="F164" s="4"/>
    </row>
  </sheetData>
  <printOptions/>
  <pageMargins left="0.7874015748031497" right="0.7874015748031497" top="0.3937007874015748" bottom="0.5905511811023623" header="0.31496062992125984" footer="0.5118110236220472"/>
  <pageSetup horizontalDpi="300" verticalDpi="300" orientation="landscape" paperSize="9" scale="54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TUGraz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steff</cp:lastModifiedBy>
  <cp:lastPrinted>2008-05-26T20:27:03Z</cp:lastPrinted>
  <dcterms:created xsi:type="dcterms:W3CDTF">2008-03-26T10:24:09Z</dcterms:created>
  <dcterms:modified xsi:type="dcterms:W3CDTF">2008-06-05T22:13:04Z</dcterms:modified>
  <cp:category/>
  <cp:version/>
  <cp:contentType/>
  <cp:contentStatus/>
</cp:coreProperties>
</file>