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900" activeTab="0"/>
  </bookViews>
  <sheets>
    <sheet name="Kühlbedarf " sheetId="1" r:id="rId1"/>
  </sheets>
  <definedNames>
    <definedName name="_xlnm.Print_Area" localSheetId="0">'Kühlbedarf '!$B$4:$N$57</definedName>
  </definedNames>
  <calcPr fullCalcOnLoad="1"/>
</workbook>
</file>

<file path=xl/sharedStrings.xml><?xml version="1.0" encoding="utf-8"?>
<sst xmlns="http://schemas.openxmlformats.org/spreadsheetml/2006/main" count="91" uniqueCount="83">
  <si>
    <t xml:space="preserve">Kühlbedarfabschätzung </t>
  </si>
  <si>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</si>
  <si>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</si>
  <si>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</si>
  <si>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</si>
  <si>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</si>
  <si>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</si>
  <si>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</si>
  <si>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LUFTWECHSEL UND VOLLLASTSTUNDEN</t>
  </si>
  <si>
    <t>Gebäudetyp mittel</t>
  </si>
  <si>
    <t>0.5 als Standard</t>
  </si>
  <si>
    <t>Gebäudetyp schwer</t>
  </si>
  <si>
    <t>Speicherfaktor s [-]</t>
  </si>
  <si>
    <t>Dreifachverglasung</t>
  </si>
  <si>
    <t>Jalousie außen</t>
  </si>
  <si>
    <t>Sonnenschutzglas</t>
  </si>
  <si>
    <t>Markise außen</t>
  </si>
  <si>
    <t>innenliegend</t>
  </si>
  <si>
    <t>London/Moskau (29°C/40%r.F.)</t>
  </si>
  <si>
    <t>Madrid (36°C/25%r.F.)</t>
  </si>
  <si>
    <t>Singapur (33°C/67%r.F.)</t>
  </si>
  <si>
    <t>horizontal</t>
  </si>
  <si>
    <t>London</t>
  </si>
  <si>
    <t>Moskau</t>
  </si>
  <si>
    <t>Madrid</t>
  </si>
  <si>
    <t>Durchlaßfaktor b [-]</t>
  </si>
  <si>
    <t>Singapur</t>
  </si>
  <si>
    <t>Raum (24°C/50% r.F.)</t>
  </si>
  <si>
    <t>Dichte Luft</t>
  </si>
  <si>
    <t>Enthalpie Raum (24°C/50% r.F.) [kJ/kg]</t>
  </si>
  <si>
    <t>Enthalpie Außenluft am Standort [kJ/kg]</t>
  </si>
  <si>
    <t>Kühlung und Entfeuchtung der Außenluft [kW]</t>
  </si>
  <si>
    <t>KÜHLLAST, GESAMT</t>
  </si>
  <si>
    <t>total [kW]</t>
  </si>
  <si>
    <t>JAHRESKÜHLBEDARF</t>
  </si>
  <si>
    <t>total [kWh/a]</t>
  </si>
  <si>
    <t>Arbeiten</t>
  </si>
  <si>
    <t>Wohnen</t>
  </si>
  <si>
    <t>Anm.: unter Vernachlässigung von Transmission duch Wände und Fenster</t>
  </si>
  <si>
    <t>ÄUSSERE KÜHLLAST</t>
  </si>
  <si>
    <t>AUßENLUFTKÜHLUNG UND                                             ENTFEUCHTUNG</t>
  </si>
  <si>
    <t>INNERE LATENTE KÜHLLAST</t>
  </si>
  <si>
    <t>INNERE SENSIBLE KÜHLLAST</t>
  </si>
  <si>
    <t>Luftwechselzahl n</t>
  </si>
  <si>
    <t>Innere latente Kühllast [kW]</t>
  </si>
  <si>
    <t xml:space="preserve">Anm.: unter Vernachlässigung von Kunstlicht 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</si>
  <si>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</si>
  <si>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</si>
  <si>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</si>
  <si>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</si>
  <si>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</si>
  <si>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</si>
  <si>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</si>
  <si>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Einfachverglasung</t>
  </si>
  <si>
    <r>
      <t>I</t>
    </r>
    <r>
      <rPr>
        <b/>
        <vertAlign val="subscript"/>
        <sz val="10"/>
        <rFont val="Arial"/>
        <family val="0"/>
      </rPr>
      <t>max</t>
    </r>
    <r>
      <rPr>
        <b/>
        <sz val="10"/>
        <rFont val="Arial"/>
        <family val="0"/>
      </rPr>
      <t xml:space="preserve"> für alle Orte</t>
    </r>
  </si>
  <si>
    <r>
      <t>Nutzfläche NF [m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</si>
  <si>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</si>
  <si>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</si>
  <si>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0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]</t>
    </r>
  </si>
  <si>
    <r>
      <t>Volllaststunden Kühlung h</t>
    </r>
    <r>
      <rPr>
        <vertAlign val="subscript"/>
        <sz val="10"/>
        <rFont val="Arial"/>
        <family val="0"/>
      </rPr>
      <t>V,K</t>
    </r>
    <r>
      <rPr>
        <sz val="10"/>
        <rFont val="Arial"/>
        <family val="0"/>
      </rPr>
      <t xml:space="preserve"> [h/a]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</si>
  <si>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=b</t>
    </r>
    <r>
      <rPr>
        <b/>
        <vertAlign val="subscript"/>
        <sz val="10"/>
        <rFont val="Arial"/>
        <family val="0"/>
      </rPr>
      <t>1</t>
    </r>
    <r>
      <rPr>
        <b/>
        <sz val="10"/>
        <rFont val="Arial"/>
        <family val="0"/>
      </rPr>
      <t>*b</t>
    </r>
    <r>
      <rPr>
        <b/>
        <vertAlign val="subscript"/>
        <sz val="10"/>
        <rFont val="Arial"/>
        <family val="0"/>
      </rPr>
      <t>2</t>
    </r>
  </si>
  <si>
    <r>
      <t>Gläser b</t>
    </r>
    <r>
      <rPr>
        <b/>
        <vertAlign val="subscript"/>
        <sz val="10"/>
        <rFont val="Arial"/>
        <family val="0"/>
      </rPr>
      <t>1</t>
    </r>
  </si>
  <si>
    <r>
      <t>Sonnenschutz b</t>
    </r>
    <r>
      <rPr>
        <b/>
        <vertAlign val="subscript"/>
        <sz val="10"/>
        <rFont val="Arial"/>
        <family val="0"/>
      </rPr>
      <t>2</t>
    </r>
  </si>
  <si>
    <r>
      <t>spezifische sensible Wärmeabgabe Mensch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</si>
  <si>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</si>
  <si>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 xml:space="preserve">Innere sensible Kühllast </t>
    </r>
    <r>
      <rPr>
        <sz val="10"/>
        <rFont val="Arial"/>
        <family val="0"/>
      </rPr>
      <t>[kW]</t>
    </r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</si>
  <si>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</si>
  <si>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r>
      <t>spezifische latente Wärmeabgabe Mensch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</si>
  <si>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</si>
  <si>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r>
      <t>A</t>
    </r>
    <r>
      <rPr>
        <vertAlign val="subscript"/>
        <sz val="10"/>
        <rFont val="Arial"/>
        <family val="0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</si>
  <si>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0"/>
      </rPr>
      <t xml:space="preserve">max </t>
    </r>
    <r>
      <rPr>
        <sz val="10"/>
        <rFont val="Arial"/>
        <family val="0"/>
      </rPr>
      <t>[W/m2]</t>
    </r>
  </si>
  <si>
    <r>
      <t>Äußere Kühllast</t>
    </r>
    <r>
      <rPr>
        <vertAlign val="subscript"/>
        <sz val="10"/>
        <rFont val="Arial"/>
        <family val="0"/>
      </rPr>
      <t xml:space="preserve"> </t>
    </r>
    <r>
      <rPr>
        <sz val="10"/>
        <rFont val="Arial"/>
        <family val="0"/>
      </rPr>
      <t>[kW]</t>
    </r>
  </si>
  <si>
    <r>
      <t>Volllaststunden Kühlung h</t>
    </r>
    <r>
      <rPr>
        <b/>
        <vertAlign val="subscript"/>
        <sz val="10"/>
        <rFont val="Arial"/>
        <family val="0"/>
      </rPr>
      <t>V,K</t>
    </r>
    <r>
      <rPr>
        <b/>
        <sz val="10"/>
        <rFont val="Arial"/>
        <family val="0"/>
      </rPr>
      <t xml:space="preserve"> [h/a]   </t>
    </r>
    <r>
      <rPr>
        <sz val="10"/>
        <rFont val="Arial"/>
        <family val="0"/>
      </rPr>
      <t xml:space="preserve">                       </t>
    </r>
  </si>
  <si>
    <r>
      <t>spezifische innere Wärmeabgaben [W/m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</si>
  <si>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NF</t>
    </r>
    <r>
      <rPr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</si>
  <si>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</si>
  <si>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NF</t>
    </r>
    <r>
      <rPr>
        <sz val="10"/>
        <rFont val="Arial"/>
        <family val="0"/>
      </rPr>
      <t>a]</t>
    </r>
  </si>
  <si>
    <r>
      <t>spezifisch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BGF</t>
    </r>
    <r>
      <rPr>
        <sz val="10"/>
        <rFont val="Arial"/>
        <family val="0"/>
      </rPr>
      <t>a]</t>
    </r>
  </si>
  <si>
    <t>Kühllastbedarf</t>
  </si>
  <si>
    <t>übrige N</t>
  </si>
  <si>
    <t>übrige S</t>
  </si>
  <si>
    <t>übrige W</t>
  </si>
  <si>
    <t>Berechnung ohne Atrium und Lichthöfe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</si>
</sst>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0"/>
    </font>
    <font>
      <vertAlign val="superscript"/>
      <sz val="10"/>
      <name val="Arial"/>
      <family val="0"/>
    </font>
    <font>
      <vertAlign val="subscript"/>
      <sz val="10"/>
      <name val="Arial"/>
      <family val="0"/>
    </font>
    <font>
      <b/>
      <vertAlign val="superscript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2" borderId="6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2" fontId="0" fillId="0" borderId="18" xfId="0" applyNumberFormat="1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2" fontId="0" fillId="0" borderId="14" xfId="0" applyNumberFormat="1" applyFont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4" borderId="18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4" borderId="27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2" fontId="0" fillId="3" borderId="14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" xfId="0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0" fontId="0" fillId="0" borderId="29" xfId="0" applyFont="1" applyFill="1" applyBorder="1" applyAlignment="1">
      <alignment/>
    </xf>
    <xf numFmtId="1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5" xfId="0" applyFont="1" applyBorder="1" applyAlignment="1">
      <alignment/>
    </xf>
    <xf numFmtId="0" fontId="2" fillId="2" borderId="19" xfId="0" applyFont="1" applyFill="1" applyBorder="1" applyAlignment="1">
      <alignment/>
    </xf>
    <xf numFmtId="0" fontId="0" fillId="2" borderId="31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6" xfId="0" applyFont="1" applyBorder="1" applyAlignment="1">
      <alignment/>
    </xf>
    <xf numFmtId="2" fontId="0" fillId="3" borderId="35" xfId="0" applyNumberFormat="1" applyFont="1" applyFill="1" applyBorder="1" applyAlignment="1">
      <alignment horizontal="center"/>
    </xf>
    <xf numFmtId="0" fontId="0" fillId="3" borderId="17" xfId="0" applyFont="1" applyFill="1" applyBorder="1" applyAlignment="1">
      <alignment/>
    </xf>
    <xf numFmtId="0" fontId="0" fillId="3" borderId="36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1" fontId="0" fillId="0" borderId="3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8" xfId="0" applyFont="1" applyBorder="1" applyAlignment="1">
      <alignment/>
    </xf>
    <xf numFmtId="4" fontId="0" fillId="3" borderId="9" xfId="0" applyNumberFormat="1" applyFont="1" applyFill="1" applyBorder="1" applyAlignment="1">
      <alignment horizontal="center"/>
    </xf>
    <xf numFmtId="0" fontId="0" fillId="3" borderId="26" xfId="0" applyFont="1" applyFill="1" applyBorder="1" applyAlignment="1">
      <alignment/>
    </xf>
    <xf numFmtId="172" fontId="0" fillId="3" borderId="27" xfId="0" applyNumberFormat="1" applyFont="1" applyFill="1" applyBorder="1" applyAlignment="1">
      <alignment horizontal="center"/>
    </xf>
    <xf numFmtId="172" fontId="0" fillId="3" borderId="14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3" fontId="0" fillId="3" borderId="9" xfId="0" applyNumberFormat="1" applyFont="1" applyFill="1" applyBorder="1" applyAlignment="1">
      <alignment horizontal="center"/>
    </xf>
    <xf numFmtId="3" fontId="0" fillId="3" borderId="27" xfId="0" applyNumberFormat="1" applyFont="1" applyFill="1" applyBorder="1" applyAlignment="1">
      <alignment horizontal="center"/>
    </xf>
    <xf numFmtId="3" fontId="0" fillId="3" borderId="14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0" fontId="0" fillId="3" borderId="36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7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5.emf" /><Relationship Id="rId9" Type="http://schemas.openxmlformats.org/officeDocument/2006/relationships/image" Target="../media/image4.emf" /><Relationship Id="rId10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48</xdr:row>
      <xdr:rowOff>19050</xdr:rowOff>
    </xdr:from>
    <xdr:to>
      <xdr:col>2</xdr:col>
      <xdr:colOff>1114425</xdr:colOff>
      <xdr:row>48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67752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10</xdr:row>
      <xdr:rowOff>9525</xdr:rowOff>
    </xdr:from>
    <xdr:to>
      <xdr:col>11</xdr:col>
      <xdr:colOff>9525</xdr:colOff>
      <xdr:row>14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7924800" y="1638300"/>
          <a:ext cx="3990975" cy="8953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16</xdr:row>
      <xdr:rowOff>0</xdr:rowOff>
    </xdr:from>
    <xdr:to>
      <xdr:col>10</xdr:col>
      <xdr:colOff>0</xdr:colOff>
      <xdr:row>20</xdr:row>
      <xdr:rowOff>28575</xdr:rowOff>
    </xdr:to>
    <xdr:sp>
      <xdr:nvSpPr>
        <xdr:cNvPr id="3" name="Rectangle 10"/>
        <xdr:cNvSpPr>
          <a:spLocks/>
        </xdr:cNvSpPr>
      </xdr:nvSpPr>
      <xdr:spPr>
        <a:xfrm>
          <a:off x="7905750" y="2914650"/>
          <a:ext cx="3324225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161925</xdr:rowOff>
    </xdr:from>
    <xdr:to>
      <xdr:col>12</xdr:col>
      <xdr:colOff>571500</xdr:colOff>
      <xdr:row>26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7924800" y="3886200"/>
          <a:ext cx="5133975" cy="11430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161925</xdr:rowOff>
    </xdr:from>
    <xdr:to>
      <xdr:col>10</xdr:col>
      <xdr:colOff>9525</xdr:colOff>
      <xdr:row>31</xdr:row>
      <xdr:rowOff>180975</xdr:rowOff>
    </xdr:to>
    <xdr:sp>
      <xdr:nvSpPr>
        <xdr:cNvPr id="5" name="Rectangle 12"/>
        <xdr:cNvSpPr>
          <a:spLocks/>
        </xdr:cNvSpPr>
      </xdr:nvSpPr>
      <xdr:spPr>
        <a:xfrm>
          <a:off x="7924800" y="534352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10</xdr:col>
      <xdr:colOff>19050</xdr:colOff>
      <xdr:row>35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34325" y="665797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12</xdr:col>
      <xdr:colOff>0</xdr:colOff>
      <xdr:row>45</xdr:row>
      <xdr:rowOff>19050</xdr:rowOff>
    </xdr:to>
    <xdr:sp>
      <xdr:nvSpPr>
        <xdr:cNvPr id="7" name="Rectangle 14"/>
        <xdr:cNvSpPr>
          <a:spLocks/>
        </xdr:cNvSpPr>
      </xdr:nvSpPr>
      <xdr:spPr>
        <a:xfrm>
          <a:off x="7934325" y="8372475"/>
          <a:ext cx="4552950" cy="16859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47</xdr:row>
      <xdr:rowOff>200025</xdr:rowOff>
    </xdr:from>
    <xdr:to>
      <xdr:col>12</xdr:col>
      <xdr:colOff>0</xdr:colOff>
      <xdr:row>53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915275" y="1064895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3171825</xdr:colOff>
      <xdr:row>61</xdr:row>
      <xdr:rowOff>0</xdr:rowOff>
    </xdr:from>
    <xdr:to>
      <xdr:col>2</xdr:col>
      <xdr:colOff>1114425</xdr:colOff>
      <xdr:row>61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3773150"/>
          <a:ext cx="1743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7"/>
  <sheetViews>
    <sheetView tabSelected="1" workbookViewId="0" topLeftCell="A1">
      <selection activeCell="E4" sqref="E4"/>
    </sheetView>
  </sheetViews>
  <sheetFormatPr defaultColWidth="11.421875" defaultRowHeight="12.75"/>
  <cols>
    <col min="1" max="1" width="3.8515625" style="5" customWidth="1"/>
    <col min="2" max="2" width="57.00390625" style="5" customWidth="1"/>
    <col min="3" max="3" width="17.140625" style="5" customWidth="1"/>
    <col min="4" max="7" width="8.7109375" style="5" customWidth="1"/>
    <col min="8" max="8" width="6.00390625" style="5" customWidth="1"/>
    <col min="9" max="9" width="27.7109375" style="5" customWidth="1"/>
    <col min="10" max="10" width="21.8515625" style="5" customWidth="1"/>
    <col min="11" max="11" width="10.140625" style="5" customWidth="1"/>
    <col min="12" max="15" width="8.7109375" style="5" customWidth="1"/>
    <col min="16" max="16" width="7.8515625" style="5" customWidth="1"/>
    <col min="17" max="17" width="7.7109375" style="5" customWidth="1"/>
    <col min="18" max="18" width="10.7109375" style="5" customWidth="1"/>
    <col min="19" max="19" width="7.7109375" style="5" customWidth="1"/>
    <col min="20" max="20" width="4.421875" style="5" customWidth="1"/>
    <col min="21" max="21" width="38.7109375" style="5" customWidth="1"/>
    <col min="22" max="22" width="15.8515625" style="5" customWidth="1"/>
    <col min="23" max="25" width="7.7109375" style="5" customWidth="1"/>
    <col min="26" max="26" width="4.7109375" style="5" customWidth="1"/>
    <col min="27" max="27" width="38.7109375" style="5" customWidth="1"/>
    <col min="28" max="28" width="15.57421875" style="5" customWidth="1"/>
    <col min="29" max="31" width="7.7109375" style="5" customWidth="1"/>
    <col min="32" max="32" width="4.57421875" style="5" customWidth="1"/>
    <col min="33" max="33" width="36.8515625" style="5" customWidth="1"/>
    <col min="34" max="34" width="15.28125" style="5" customWidth="1"/>
    <col min="35" max="37" width="7.7109375" style="5" customWidth="1"/>
    <col min="38" max="16384" width="11.421875" style="5" customWidth="1"/>
  </cols>
  <sheetData>
    <row r="1" ht="12.75">
      <c r="B1" s="1" t="s">
        <v>78</v>
      </c>
    </row>
    <row r="2" ht="12.75">
      <c r="C2" s="5" t="s">
        <v>82</v>
      </c>
    </row>
    <row r="4" ht="12.75">
      <c r="B4" s="4" t="s">
        <v>46</v>
      </c>
    </row>
    <row r="5" spans="2:3" ht="12.75">
      <c r="B5" s="6" t="s">
        <v>49</v>
      </c>
      <c r="C5" s="7"/>
    </row>
    <row r="6" spans="2:3" ht="12.75">
      <c r="B6" s="6" t="s">
        <v>50</v>
      </c>
      <c r="C6" s="6"/>
    </row>
    <row r="7" spans="2:3" ht="12.75">
      <c r="B7" s="6" t="s">
        <v>47</v>
      </c>
      <c r="C7" s="8"/>
    </row>
    <row r="9" spans="2:9" ht="12.75">
      <c r="B9" s="4" t="s">
        <v>0</v>
      </c>
      <c r="C9" s="4"/>
      <c r="I9" s="4" t="s">
        <v>48</v>
      </c>
    </row>
    <row r="10" ht="13.5" thickBot="1"/>
    <row r="11" spans="2:16" ht="25.5" customHeight="1" thickBot="1">
      <c r="B11" s="9" t="s">
        <v>1</v>
      </c>
      <c r="C11" s="10"/>
      <c r="D11" s="11"/>
      <c r="F11" s="11"/>
      <c r="G11" s="11"/>
      <c r="H11" s="11"/>
      <c r="I11" s="12" t="s">
        <v>54</v>
      </c>
      <c r="J11" s="13"/>
      <c r="K11" s="14"/>
      <c r="L11" s="11"/>
      <c r="M11" s="11"/>
      <c r="N11" s="11"/>
      <c r="O11" s="11"/>
      <c r="P11" s="11"/>
    </row>
    <row r="12" spans="2:11" ht="15.75" customHeight="1">
      <c r="B12" s="15"/>
      <c r="C12" s="16" t="s">
        <v>2</v>
      </c>
      <c r="I12" s="94" t="s">
        <v>51</v>
      </c>
      <c r="J12" s="96" t="s">
        <v>3</v>
      </c>
      <c r="K12" s="98" t="s">
        <v>4</v>
      </c>
    </row>
    <row r="13" spans="2:11" ht="14.25">
      <c r="B13" s="17" t="s">
        <v>55</v>
      </c>
      <c r="C13" s="18">
        <f>(E13*4)</f>
        <v>4664</v>
      </c>
      <c r="E13" s="5">
        <v>1166</v>
      </c>
      <c r="I13" s="95"/>
      <c r="J13" s="97"/>
      <c r="K13" s="99"/>
    </row>
    <row r="14" spans="2:11" ht="15" thickBot="1">
      <c r="B14" s="17" t="s">
        <v>56</v>
      </c>
      <c r="C14" s="18">
        <f>(E14*4)</f>
        <v>7264</v>
      </c>
      <c r="E14" s="5">
        <f>((45*50)-434)</f>
        <v>1816</v>
      </c>
      <c r="I14" s="19">
        <v>600</v>
      </c>
      <c r="J14" s="20">
        <v>80</v>
      </c>
      <c r="K14" s="21">
        <v>600</v>
      </c>
    </row>
    <row r="15" spans="2:9" ht="14.25">
      <c r="B15" s="17" t="s">
        <v>57</v>
      </c>
      <c r="C15" s="18">
        <f>(C14*3.5)</f>
        <v>25424</v>
      </c>
      <c r="I15" s="22" t="s">
        <v>52</v>
      </c>
    </row>
    <row r="16" spans="2:4" ht="16.5" thickBot="1">
      <c r="B16" s="23" t="s">
        <v>58</v>
      </c>
      <c r="C16" s="24">
        <f>(C15*0.9)</f>
        <v>22881.600000000002</v>
      </c>
      <c r="D16" s="5" t="s">
        <v>5</v>
      </c>
    </row>
    <row r="17" spans="2:10" ht="13.5" thickBot="1">
      <c r="B17" s="25"/>
      <c r="C17" s="25"/>
      <c r="I17" s="26" t="s">
        <v>6</v>
      </c>
      <c r="J17" s="14"/>
    </row>
    <row r="18" spans="2:10" ht="21" customHeight="1" thickBot="1">
      <c r="B18" s="9" t="s">
        <v>8</v>
      </c>
      <c r="C18" s="10"/>
      <c r="I18" s="27" t="s">
        <v>7</v>
      </c>
      <c r="J18" s="28">
        <v>0.95</v>
      </c>
    </row>
    <row r="19" spans="2:10" ht="12.75">
      <c r="B19" s="29" t="s">
        <v>43</v>
      </c>
      <c r="C19" s="30">
        <v>0.5</v>
      </c>
      <c r="D19" s="5" t="s">
        <v>10</v>
      </c>
      <c r="I19" s="31" t="s">
        <v>9</v>
      </c>
      <c r="J19" s="28">
        <v>0.9</v>
      </c>
    </row>
    <row r="20" spans="2:10" ht="16.5" thickBot="1">
      <c r="B20" s="32" t="s">
        <v>59</v>
      </c>
      <c r="C20" s="21">
        <v>280</v>
      </c>
      <c r="I20" s="33" t="s">
        <v>11</v>
      </c>
      <c r="J20" s="34">
        <v>0.85</v>
      </c>
    </row>
    <row r="21" spans="2:3" ht="13.5" thickBot="1">
      <c r="B21" s="25"/>
      <c r="C21" s="25"/>
    </row>
    <row r="22" spans="2:13" ht="30" customHeight="1" thickBot="1">
      <c r="B22" s="9" t="s">
        <v>42</v>
      </c>
      <c r="C22" s="10"/>
      <c r="I22" s="35" t="s">
        <v>60</v>
      </c>
      <c r="J22" s="36"/>
      <c r="K22" s="37"/>
      <c r="L22" s="38"/>
      <c r="M22" s="36"/>
    </row>
    <row r="23" spans="2:13" ht="14.25" customHeight="1">
      <c r="B23" s="17" t="s">
        <v>12</v>
      </c>
      <c r="C23" s="30">
        <v>0.9</v>
      </c>
      <c r="I23" s="39" t="s">
        <v>61</v>
      </c>
      <c r="J23" s="40"/>
      <c r="K23" s="39" t="s">
        <v>62</v>
      </c>
      <c r="L23" s="41"/>
      <c r="M23" s="40"/>
    </row>
    <row r="24" spans="2:13" ht="16.5" customHeight="1">
      <c r="B24" s="17" t="s">
        <v>63</v>
      </c>
      <c r="C24" s="42">
        <v>5</v>
      </c>
      <c r="I24" s="43" t="s">
        <v>13</v>
      </c>
      <c r="J24" s="30">
        <v>0.9</v>
      </c>
      <c r="K24" s="43" t="s">
        <v>14</v>
      </c>
      <c r="L24" s="25"/>
      <c r="M24" s="30">
        <v>0.15</v>
      </c>
    </row>
    <row r="25" spans="2:13" ht="14.25">
      <c r="B25" s="17" t="s">
        <v>64</v>
      </c>
      <c r="C25" s="44">
        <v>15</v>
      </c>
      <c r="I25" s="43" t="s">
        <v>15</v>
      </c>
      <c r="J25" s="30">
        <v>0.55</v>
      </c>
      <c r="K25" s="43" t="s">
        <v>16</v>
      </c>
      <c r="L25" s="25"/>
      <c r="M25" s="30">
        <v>0.3</v>
      </c>
    </row>
    <row r="26" spans="2:13" ht="13.5" thickBot="1">
      <c r="B26" s="45" t="s">
        <v>65</v>
      </c>
      <c r="C26" s="46">
        <f>(C24+C25)*C23*C13/1000</f>
        <v>83.952</v>
      </c>
      <c r="I26" s="47" t="s">
        <v>53</v>
      </c>
      <c r="J26" s="21">
        <v>1.1</v>
      </c>
      <c r="K26" s="47" t="s">
        <v>17</v>
      </c>
      <c r="L26" s="48"/>
      <c r="M26" s="21">
        <v>0.7</v>
      </c>
    </row>
    <row r="27" spans="2:14" ht="12.75">
      <c r="B27" s="2" t="s">
        <v>45</v>
      </c>
      <c r="C27" s="49"/>
      <c r="M27" s="25"/>
      <c r="N27" s="25"/>
    </row>
    <row r="28" spans="2:3" ht="13.5" thickBot="1">
      <c r="B28" s="3"/>
      <c r="C28" s="25"/>
    </row>
    <row r="29" spans="2:10" ht="37.5" customHeight="1" thickBot="1">
      <c r="B29" s="9" t="s">
        <v>41</v>
      </c>
      <c r="C29" s="10"/>
      <c r="I29" s="85" t="s">
        <v>66</v>
      </c>
      <c r="J29" s="87"/>
    </row>
    <row r="30" spans="2:10" ht="17.25" customHeight="1">
      <c r="B30" s="17" t="s">
        <v>12</v>
      </c>
      <c r="C30" s="30">
        <v>0.9</v>
      </c>
      <c r="I30" s="27" t="s">
        <v>18</v>
      </c>
      <c r="J30" s="50">
        <v>55</v>
      </c>
    </row>
    <row r="31" spans="2:15" ht="15.75" customHeight="1">
      <c r="B31" s="17" t="s">
        <v>67</v>
      </c>
      <c r="C31" s="44">
        <v>2.5</v>
      </c>
      <c r="H31" s="25"/>
      <c r="I31" s="31" t="s">
        <v>19</v>
      </c>
      <c r="J31" s="50">
        <v>60</v>
      </c>
      <c r="O31" s="25"/>
    </row>
    <row r="32" spans="2:10" ht="15.75" customHeight="1" thickBot="1">
      <c r="B32" s="51" t="s">
        <v>44</v>
      </c>
      <c r="C32" s="46">
        <f>C13*C30*C31/1000</f>
        <v>10.494</v>
      </c>
      <c r="I32" s="33" t="s">
        <v>20</v>
      </c>
      <c r="J32" s="52">
        <v>88</v>
      </c>
    </row>
    <row r="33" spans="2:15" ht="16.5" customHeight="1" thickBot="1">
      <c r="B33" s="3"/>
      <c r="C33" s="25"/>
      <c r="D33" s="48"/>
      <c r="E33" s="48"/>
      <c r="F33" s="48"/>
      <c r="G33" s="48"/>
      <c r="H33" s="53"/>
      <c r="I33" s="49"/>
      <c r="J33" s="49"/>
      <c r="O33" s="53"/>
    </row>
    <row r="34" spans="2:15" ht="40.5" customHeight="1" thickBot="1">
      <c r="B34" s="9" t="s">
        <v>39</v>
      </c>
      <c r="C34" s="54"/>
      <c r="G34" s="55"/>
      <c r="H34" s="53"/>
      <c r="I34" s="85" t="s">
        <v>68</v>
      </c>
      <c r="J34" s="87"/>
      <c r="O34" s="53"/>
    </row>
    <row r="35" spans="2:15" ht="28.5" customHeight="1" thickBot="1">
      <c r="B35" s="56"/>
      <c r="C35" s="57" t="s">
        <v>51</v>
      </c>
      <c r="D35" s="58" t="s">
        <v>79</v>
      </c>
      <c r="E35" s="58" t="s">
        <v>80</v>
      </c>
      <c r="F35" s="58" t="s">
        <v>81</v>
      </c>
      <c r="G35" s="16" t="s">
        <v>21</v>
      </c>
      <c r="H35" s="53"/>
      <c r="I35" s="59" t="s">
        <v>27</v>
      </c>
      <c r="J35" s="52">
        <v>45</v>
      </c>
      <c r="O35" s="53"/>
    </row>
    <row r="36" spans="2:15" ht="17.25" customHeight="1">
      <c r="B36" s="60" t="s">
        <v>69</v>
      </c>
      <c r="C36" s="61">
        <v>489</v>
      </c>
      <c r="D36" s="61">
        <v>386</v>
      </c>
      <c r="E36" s="61">
        <v>397</v>
      </c>
      <c r="F36" s="61">
        <v>457</v>
      </c>
      <c r="G36" s="30">
        <v>363</v>
      </c>
      <c r="H36" s="53"/>
      <c r="M36" s="5">
        <v>90</v>
      </c>
      <c r="O36" s="53"/>
    </row>
    <row r="37" spans="2:15" ht="16.5" customHeight="1">
      <c r="B37" s="43" t="s">
        <v>70</v>
      </c>
      <c r="C37" s="7">
        <v>600</v>
      </c>
      <c r="D37" s="7">
        <v>80</v>
      </c>
      <c r="E37" s="7">
        <v>80</v>
      </c>
      <c r="F37" s="7">
        <v>80</v>
      </c>
      <c r="G37" s="62">
        <v>600</v>
      </c>
      <c r="H37" s="25"/>
      <c r="O37" s="25"/>
    </row>
    <row r="38" spans="2:15" ht="15.75" customHeight="1" thickBot="1">
      <c r="B38" s="17" t="s">
        <v>25</v>
      </c>
      <c r="C38" s="63">
        <v>1.35</v>
      </c>
      <c r="D38" s="64">
        <v>1.35</v>
      </c>
      <c r="E38" s="64">
        <v>1.35</v>
      </c>
      <c r="F38" s="64">
        <v>1.35</v>
      </c>
      <c r="G38" s="65">
        <v>1.35</v>
      </c>
      <c r="H38" s="25"/>
      <c r="O38" s="25"/>
    </row>
    <row r="39" spans="2:7" ht="16.5" customHeight="1" thickBot="1">
      <c r="B39" s="17" t="s">
        <v>12</v>
      </c>
      <c r="C39" s="66">
        <v>0.9</v>
      </c>
      <c r="D39" s="67"/>
      <c r="E39" s="49"/>
      <c r="F39" s="49"/>
      <c r="G39" s="49"/>
    </row>
    <row r="40" spans="2:12" ht="33" customHeight="1" thickBot="1">
      <c r="B40" s="45" t="s">
        <v>71</v>
      </c>
      <c r="C40" s="68">
        <f>((C36*C37*C38)+(D36*D37*D38)+(E36*E37*E38)+(F36*F37*F38)+(G36*G37*G38))*C39/1000</f>
        <v>741.636</v>
      </c>
      <c r="D40" s="43"/>
      <c r="E40" s="25"/>
      <c r="F40" s="25"/>
      <c r="G40" s="25"/>
      <c r="I40" s="85" t="s">
        <v>72</v>
      </c>
      <c r="J40" s="86"/>
      <c r="K40" s="86"/>
      <c r="L40" s="87"/>
    </row>
    <row r="41" spans="2:12" ht="15" customHeight="1">
      <c r="B41" s="2" t="s">
        <v>38</v>
      </c>
      <c r="I41" s="69"/>
      <c r="J41" s="70" t="s">
        <v>36</v>
      </c>
      <c r="K41" s="88" t="s">
        <v>37</v>
      </c>
      <c r="L41" s="89"/>
    </row>
    <row r="42" spans="2:12" ht="13.5" thickBot="1">
      <c r="B42" s="3"/>
      <c r="I42" s="27" t="s">
        <v>22</v>
      </c>
      <c r="J42" s="72">
        <v>280</v>
      </c>
      <c r="K42" s="90">
        <v>220</v>
      </c>
      <c r="L42" s="91"/>
    </row>
    <row r="43" spans="2:12" ht="36" customHeight="1" thickBot="1">
      <c r="B43" s="73" t="s">
        <v>40</v>
      </c>
      <c r="C43" s="10"/>
      <c r="E43" s="11"/>
      <c r="I43" s="43" t="s">
        <v>23</v>
      </c>
      <c r="J43" s="63">
        <v>280</v>
      </c>
      <c r="K43" s="90">
        <v>220</v>
      </c>
      <c r="L43" s="91"/>
    </row>
    <row r="44" spans="2:12" ht="16.5" customHeight="1">
      <c r="B44" s="17" t="s">
        <v>28</v>
      </c>
      <c r="C44" s="62">
        <v>1.2</v>
      </c>
      <c r="E44" s="11"/>
      <c r="I44" s="31" t="s">
        <v>24</v>
      </c>
      <c r="J44" s="72">
        <v>600</v>
      </c>
      <c r="K44" s="90">
        <v>480</v>
      </c>
      <c r="L44" s="91"/>
    </row>
    <row r="45" spans="2:12" ht="17.25" customHeight="1" thickBot="1">
      <c r="B45" s="17" t="s">
        <v>29</v>
      </c>
      <c r="C45" s="62">
        <v>45</v>
      </c>
      <c r="E45" s="11"/>
      <c r="I45" s="33" t="s">
        <v>26</v>
      </c>
      <c r="J45" s="74">
        <v>2300</v>
      </c>
      <c r="K45" s="92">
        <v>1800</v>
      </c>
      <c r="L45" s="93"/>
    </row>
    <row r="46" spans="2:5" ht="15" customHeight="1">
      <c r="B46" s="17" t="s">
        <v>30</v>
      </c>
      <c r="C46" s="65">
        <v>55</v>
      </c>
      <c r="E46" s="11"/>
    </row>
    <row r="47" spans="2:5" ht="17.25" customHeight="1" thickBot="1">
      <c r="B47" s="45" t="s">
        <v>31</v>
      </c>
      <c r="C47" s="46">
        <f>C16*C19*C44*(C46-C45)/3.6/1000</f>
        <v>38.136</v>
      </c>
      <c r="E47" s="11"/>
    </row>
    <row r="48" spans="2:5" ht="16.5" customHeight="1" thickBot="1">
      <c r="B48" s="3"/>
      <c r="E48" s="11"/>
    </row>
    <row r="49" spans="2:12" ht="29.25" customHeight="1" thickBot="1">
      <c r="B49" s="9" t="s">
        <v>32</v>
      </c>
      <c r="C49" s="10"/>
      <c r="E49" s="11"/>
      <c r="I49" s="85" t="s">
        <v>73</v>
      </c>
      <c r="J49" s="86"/>
      <c r="K49" s="86"/>
      <c r="L49" s="87"/>
    </row>
    <row r="50" spans="2:12" ht="19.5" customHeight="1">
      <c r="B50" s="76" t="s">
        <v>33</v>
      </c>
      <c r="C50" s="77">
        <f>C26+C40+C32+C47</f>
        <v>874.218</v>
      </c>
      <c r="E50" s="11"/>
      <c r="I50" s="69"/>
      <c r="J50" s="78"/>
      <c r="K50" s="70" t="s">
        <v>36</v>
      </c>
      <c r="L50" s="71" t="s">
        <v>37</v>
      </c>
    </row>
    <row r="51" spans="2:12" ht="20.25" customHeight="1">
      <c r="B51" s="29" t="s">
        <v>74</v>
      </c>
      <c r="C51" s="79">
        <f>IF(C13=0,0,C50/C13*1000)</f>
        <v>187.43953687821613</v>
      </c>
      <c r="E51" s="11"/>
      <c r="I51" s="27" t="s">
        <v>63</v>
      </c>
      <c r="K51" s="63">
        <v>5</v>
      </c>
      <c r="L51" s="30">
        <v>2.5</v>
      </c>
    </row>
    <row r="52" spans="2:12" ht="18.75" customHeight="1" thickBot="1">
      <c r="B52" s="32" t="s">
        <v>75</v>
      </c>
      <c r="C52" s="80">
        <f>IF(C14=0,0,C50/C14*1000)</f>
        <v>120.34939427312774</v>
      </c>
      <c r="E52" s="11"/>
      <c r="I52" s="31" t="s">
        <v>64</v>
      </c>
      <c r="K52" s="63">
        <v>15</v>
      </c>
      <c r="L52" s="30">
        <v>5</v>
      </c>
    </row>
    <row r="53" spans="5:12" ht="16.5" customHeight="1" thickBot="1">
      <c r="E53" s="11"/>
      <c r="I53" s="33" t="s">
        <v>67</v>
      </c>
      <c r="J53" s="81"/>
      <c r="K53" s="75">
        <v>2.5</v>
      </c>
      <c r="L53" s="21">
        <v>1</v>
      </c>
    </row>
    <row r="54" spans="2:3" ht="29.25" customHeight="1" thickBot="1">
      <c r="B54" s="9" t="s">
        <v>34</v>
      </c>
      <c r="C54" s="10"/>
    </row>
    <row r="55" spans="2:3" ht="16.5" customHeight="1">
      <c r="B55" s="76" t="s">
        <v>35</v>
      </c>
      <c r="C55" s="82">
        <f>C50*C20</f>
        <v>244781.03999999998</v>
      </c>
    </row>
    <row r="56" spans="2:3" ht="19.5" customHeight="1">
      <c r="B56" s="29" t="s">
        <v>76</v>
      </c>
      <c r="C56" s="83">
        <f>IF(C13=0,0,C55/C13)</f>
        <v>52.48307032590051</v>
      </c>
    </row>
    <row r="57" spans="2:3" ht="19.5" customHeight="1" thickBot="1">
      <c r="B57" s="32" t="s">
        <v>77</v>
      </c>
      <c r="C57" s="84">
        <f>IF(C14=0,0,C55/C14)</f>
        <v>33.697830396475766</v>
      </c>
    </row>
    <row r="58" ht="15" customHeight="1"/>
    <row r="59" ht="15.75" customHeight="1"/>
  </sheetData>
  <mergeCells count="12">
    <mergeCell ref="I34:J34"/>
    <mergeCell ref="I12:I13"/>
    <mergeCell ref="J12:J13"/>
    <mergeCell ref="K12:K13"/>
    <mergeCell ref="I29:J29"/>
    <mergeCell ref="I49:L49"/>
    <mergeCell ref="I40:L40"/>
    <mergeCell ref="K41:L41"/>
    <mergeCell ref="K42:L42"/>
    <mergeCell ref="K45:L45"/>
    <mergeCell ref="K44:L44"/>
    <mergeCell ref="K43:L4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3"/>
  <drawing r:id="rId12"/>
  <legacyDrawing r:id="rId11"/>
  <oleObjects>
    <oleObject progId="Equation.DSMT4" shapeId="442648" r:id="rId1"/>
    <oleObject progId="Equation.DSMT4" shapeId="442649" r:id="rId2"/>
    <oleObject progId="Equation.DSMT4" shapeId="442650" r:id="rId3"/>
    <oleObject progId="Equation.DSMT4" shapeId="442651" r:id="rId4"/>
    <oleObject progId="Equation.DSMT4" shapeId="442652" r:id="rId5"/>
    <oleObject progId="Equation.DSMT4" shapeId="321422" r:id="rId6"/>
    <oleObject progId="Equation.DSMT4" shapeId="321423" r:id="rId7"/>
    <oleObject progId="Equation.DSMT4" shapeId="321424" r:id="rId8"/>
    <oleObject progId="Equation.DSMT4" shapeId="321425" r:id="rId9"/>
    <oleObject progId="Equation.DSMT4" shapeId="321426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claudia </cp:lastModifiedBy>
  <cp:lastPrinted>2008-03-31T10:02:31Z</cp:lastPrinted>
  <dcterms:created xsi:type="dcterms:W3CDTF">2008-03-26T10:24:09Z</dcterms:created>
  <dcterms:modified xsi:type="dcterms:W3CDTF">2008-05-27T14:59:25Z</dcterms:modified>
  <cp:category/>
  <cp:version/>
  <cp:contentType/>
  <cp:contentStatus/>
</cp:coreProperties>
</file>