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2130" windowWidth="11040" windowHeight="1212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<sst xmlns="http://schemas.openxmlformats.org/spreadsheetml/2006/main" count="101" uniqueCount="95">
  <si>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</si>
  <si>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</si>
  <si>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</si>
  <si>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</si>
  <si>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</si>
  <si>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</si>
  <si>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</si>
  <si>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</si>
  <si>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</si>
  <si>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</si>
  <si>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</si>
  <si>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</si>
  <si>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</si>
  <si>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</si>
  <si>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</si>
  <si>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</si>
  <si>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</si>
  <si>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</si>
  <si>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</si>
  <si>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</si>
  <si>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</si>
  <si>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</si>
  <si>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</si>
  <si>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</si>
  <si>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</si>
  <si>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</si>
  <si>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</si>
  <si>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</si>
  <si>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</si>
  <si>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</si>
  <si>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</si>
  <si>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</si>
  <si>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</si>
  <si>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</si>
  <si>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</si>
  <si>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</si>
  <si>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</si>
  <si>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</si>
  <si>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</si>
  <si>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</si>
  <si>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</si>
  <si>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</si>
  <si>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</si>
  <si>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</si>
  <si>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</si>
  <si>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</si>
  <si>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</si>
  <si>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</si>
  <si>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</si>
  <si>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</si>
  <si>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</si>
  <si>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</si>
  <si>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</si>
  <si>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</si>
  <si>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</si>
  <si>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</si>
  <si>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</si>
  <si>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</si>
  <si>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</si>
  <si>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</si>
  <si>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</si>
  <si>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</si>
  <si>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</si>
  <si>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</si>
  <si>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</si>
  <si>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</si>
  <si>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</si>
  <si>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</si>
  <si>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</si>
  <si>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</si>
  <si>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</si>
  <si>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</si>
  <si>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</si>
  <si>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</si>
  <si>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</si>
  <si>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</si>
  <si>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</si>
  <si>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</si>
  <si>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</si>
  <si>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</si>
  <si>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</si>
  <si>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</si>
  <si>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</si>
  <si>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</si>
  <si>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</si>
  <si>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</si>
  <si>
    <t>Tageslichtquotient</t>
  </si>
  <si>
    <t>Pro Geschoß</t>
  </si>
  <si>
    <t>/4</t>
  </si>
  <si>
    <t>aus Tabelle bei 2,55</t>
  </si>
  <si>
    <t>Gesamtenergiebedarf [kWh/a]</t>
  </si>
  <si>
    <t>benötigte Stromenergie [kWh/a]</t>
  </si>
  <si>
    <t>Sonnenkollektorenfläche (15%Wirkungsgrad) [m²]</t>
  </si>
  <si>
    <t xml:space="preserve">Betriebszeit [h] </t>
  </si>
  <si>
    <t>Gesamtenergiebedarf [kWh/a/NFm²]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</si>
</sst>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#,##0.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5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4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174" fontId="0" fillId="4" borderId="9" xfId="0" applyNumberFormat="1" applyFill="1" applyBorder="1" applyAlignment="1">
      <alignment horizontal="center"/>
    </xf>
    <xf numFmtId="3" fontId="0" fillId="3" borderId="37" xfId="0" applyNumberForma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13" fillId="5" borderId="38" xfId="0" applyFon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3" fontId="0" fillId="5" borderId="38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90.20980176211454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33.69782488986784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3.758259911894273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1.5750000000000002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11.495881057268722</c:v>
                </c:pt>
              </c:numCache>
            </c:numRef>
          </c:val>
        </c:ser>
        <c:overlap val="100"/>
        <c:gapWidth val="430"/>
        <c:axId val="27287048"/>
        <c:axId val="44256841"/>
      </c:barChart>
      <c:catAx>
        <c:axId val="2728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4256841"/>
        <c:crosses val="autoZero"/>
        <c:auto val="1"/>
        <c:lblOffset val="100"/>
        <c:noMultiLvlLbl val="0"/>
      </c:catAx>
      <c:valAx>
        <c:axId val="44256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27287048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2098000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3098125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3907750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5117425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5946100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6936700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8422600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B15">
      <pane ySplit="525" topLeftCell="BM10" activePane="bottomLeft" state="split"/>
      <selection pane="topLeft" activeCell="B15" sqref="B15"/>
      <selection pane="bottomLeft" activeCell="C16" sqref="C16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85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5" ht="14.25">
      <c r="B11" s="10" t="s">
        <v>27</v>
      </c>
      <c r="C11" s="74">
        <v>4664</v>
      </c>
      <c r="D11">
        <f>(C11/4)</f>
        <v>1166</v>
      </c>
      <c r="E11" t="s">
        <v>87</v>
      </c>
    </row>
    <row r="12" spans="2:3" ht="14.25">
      <c r="B12" s="10" t="s">
        <v>28</v>
      </c>
      <c r="C12" s="74">
        <v>7264</v>
      </c>
    </row>
    <row r="13" spans="2:3" ht="14.25">
      <c r="B13" s="10" t="s">
        <v>29</v>
      </c>
      <c r="C13" s="74">
        <f>(C12*3.5)</f>
        <v>25424</v>
      </c>
    </row>
    <row r="14" spans="2:4" ht="15.75">
      <c r="B14" s="10" t="s">
        <v>30</v>
      </c>
      <c r="C14" s="73">
        <f>(C13*0.9)</f>
        <v>22881.600000000002</v>
      </c>
      <c r="D14" t="s">
        <v>4</v>
      </c>
    </row>
    <row r="15" spans="2:3" ht="13.5" thickBot="1">
      <c r="B15" s="33" t="s">
        <v>75</v>
      </c>
      <c r="C15" s="23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6" ht="12.75">
      <c r="B18" s="42" t="s">
        <v>25</v>
      </c>
      <c r="C18" s="70">
        <v>655284</v>
      </c>
      <c r="D18" t="s">
        <v>69</v>
      </c>
      <c r="F18">
        <f>C18/4+C23/3</f>
        <v>245414.6666666667</v>
      </c>
    </row>
    <row r="19" spans="2:3" ht="15.75">
      <c r="B19" s="20" t="s">
        <v>37</v>
      </c>
      <c r="C19" s="68">
        <f>IF(C11=0,0,C18/C11)</f>
        <v>140.4982847341338</v>
      </c>
    </row>
    <row r="20" spans="2:3" ht="16.5" thickBot="1">
      <c r="B20" s="24" t="s">
        <v>38</v>
      </c>
      <c r="C20" s="66">
        <f>IF(C12=0,0,C18/C12)</f>
        <v>90.20980176211454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0">
        <v>244781</v>
      </c>
      <c r="D23" t="s">
        <v>70</v>
      </c>
    </row>
    <row r="24" spans="2:3" ht="15.75">
      <c r="B24" s="20" t="s">
        <v>37</v>
      </c>
      <c r="C24" s="43">
        <f>IF(C11=0,0,C23/C11)</f>
        <v>52.483061749571185</v>
      </c>
    </row>
    <row r="25" spans="2:3" ht="16.5" thickBot="1">
      <c r="B25" s="24" t="s">
        <v>38</v>
      </c>
      <c r="C25" s="44">
        <f>IF(C12=0,0,C23/C12)</f>
        <v>33.69782488986784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1">
        <v>4.2</v>
      </c>
    </row>
    <row r="29" spans="2:3" ht="15" customHeight="1">
      <c r="B29" s="63" t="s">
        <v>65</v>
      </c>
      <c r="C29" s="72">
        <v>1</v>
      </c>
    </row>
    <row r="30" spans="2:3" ht="12.75">
      <c r="B30" s="10" t="s">
        <v>63</v>
      </c>
      <c r="C30" s="21">
        <v>300</v>
      </c>
    </row>
    <row r="31" spans="2:3" ht="12.75">
      <c r="B31" s="20" t="s">
        <v>76</v>
      </c>
      <c r="C31" s="64">
        <v>10</v>
      </c>
    </row>
    <row r="32" spans="2:3" ht="13.5" thickBot="1">
      <c r="B32" s="24" t="s">
        <v>77</v>
      </c>
      <c r="C32" s="14">
        <v>260</v>
      </c>
    </row>
    <row r="33" spans="2:3" ht="15.75">
      <c r="B33" s="65" t="s">
        <v>66</v>
      </c>
      <c r="C33" s="62">
        <f>C28*C29*(40-10)*C30*C31*C32/3600</f>
        <v>27300</v>
      </c>
    </row>
    <row r="34" spans="2:3" ht="15.75">
      <c r="B34" s="20" t="s">
        <v>67</v>
      </c>
      <c r="C34" s="69">
        <f>IF(C11=0,0,C33/C11)</f>
        <v>5.853344768439108</v>
      </c>
    </row>
    <row r="35" spans="2:3" ht="16.5" thickBot="1">
      <c r="B35" s="24" t="s">
        <v>68</v>
      </c>
      <c r="C35" s="66">
        <f>IF(C12=0,0,C33/C12)</f>
        <v>3.758259911894273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7" t="s">
        <v>53</v>
      </c>
      <c r="C39" s="43">
        <f>C38*C14*C15/3.6</f>
        <v>30508.800000000003</v>
      </c>
    </row>
    <row r="40" spans="2:4" ht="16.5" customHeight="1">
      <c r="B40" s="10" t="s">
        <v>93</v>
      </c>
      <c r="C40" s="21">
        <v>1500</v>
      </c>
      <c r="D40" t="s">
        <v>72</v>
      </c>
    </row>
    <row r="41" spans="2:3" ht="15.75">
      <c r="B41" s="20" t="s">
        <v>57</v>
      </c>
      <c r="C41" s="43">
        <f>C39*C40/1000</f>
        <v>45763.200000000004</v>
      </c>
    </row>
    <row r="42" spans="2:3" ht="15.75" customHeight="1">
      <c r="B42" s="32" t="s">
        <v>58</v>
      </c>
      <c r="C42" s="43">
        <f>IF(C11=0,0,C41/C11)</f>
        <v>9.812006861063466</v>
      </c>
    </row>
    <row r="43" spans="2:3" ht="15.75" customHeight="1" thickBot="1">
      <c r="B43" s="33" t="s">
        <v>59</v>
      </c>
      <c r="C43" s="44">
        <f>IF(C12=0,0,C41/C12)</f>
        <v>6.300000000000001</v>
      </c>
    </row>
    <row r="44" ht="14.25" customHeight="1" thickBot="1"/>
    <row r="45" spans="2:3" ht="27.75" customHeight="1" thickBot="1">
      <c r="B45" s="2" t="s">
        <v>73</v>
      </c>
      <c r="C45" s="3"/>
    </row>
    <row r="46" spans="2:6" ht="15.75" customHeight="1">
      <c r="B46" s="90" t="s">
        <v>54</v>
      </c>
      <c r="C46" s="91"/>
      <c r="F46" t="s">
        <v>86</v>
      </c>
    </row>
    <row r="47" spans="2:6" ht="44.25" customHeight="1">
      <c r="B47" s="92" t="s">
        <v>56</v>
      </c>
      <c r="C47" s="93"/>
      <c r="F47">
        <v>2.342</v>
      </c>
    </row>
    <row r="48" spans="2:6" ht="15.75" customHeight="1">
      <c r="B48" s="32" t="s">
        <v>71</v>
      </c>
      <c r="C48" s="75">
        <v>2.553</v>
      </c>
      <c r="F48">
        <v>2.342</v>
      </c>
    </row>
    <row r="49" spans="2:6" ht="15.75" customHeight="1">
      <c r="B49" s="32" t="s">
        <v>78</v>
      </c>
      <c r="C49" s="58">
        <v>800</v>
      </c>
      <c r="D49" t="s">
        <v>89</v>
      </c>
      <c r="F49">
        <v>2.768</v>
      </c>
    </row>
    <row r="50" spans="2:6" ht="15.75" customHeight="1">
      <c r="B50" s="20" t="s">
        <v>79</v>
      </c>
      <c r="C50" s="11">
        <f>(C11-C55)</f>
        <v>3772.8</v>
      </c>
      <c r="F50">
        <v>2.68</v>
      </c>
    </row>
    <row r="51" spans="2:8" ht="15.75" customHeight="1">
      <c r="B51" s="20" t="s">
        <v>80</v>
      </c>
      <c r="C51" s="11">
        <v>15</v>
      </c>
      <c r="F51">
        <f>SUM(F47:F50)</f>
        <v>10.132</v>
      </c>
      <c r="G51" t="s">
        <v>88</v>
      </c>
      <c r="H51">
        <f>(F51/4)</f>
        <v>2.533</v>
      </c>
    </row>
    <row r="52" spans="2:3" ht="15" customHeight="1" thickBot="1">
      <c r="B52" s="32" t="s">
        <v>81</v>
      </c>
      <c r="C52" s="44">
        <f>C49*C50*C51/1000</f>
        <v>45273.6</v>
      </c>
    </row>
    <row r="53" spans="2:3" ht="17.25" customHeight="1">
      <c r="B53" s="90" t="s">
        <v>55</v>
      </c>
      <c r="C53" s="91"/>
    </row>
    <row r="54" spans="2:15" ht="15.75" customHeight="1">
      <c r="B54" s="32" t="s">
        <v>83</v>
      </c>
      <c r="C54" s="11">
        <v>2860</v>
      </c>
      <c r="O54" s="16"/>
    </row>
    <row r="55" spans="2:3" ht="15.75" customHeight="1">
      <c r="B55" s="20" t="s">
        <v>84</v>
      </c>
      <c r="C55" s="11">
        <v>891.2</v>
      </c>
    </row>
    <row r="56" spans="2:3" ht="16.5" customHeight="1">
      <c r="B56" s="20" t="s">
        <v>80</v>
      </c>
      <c r="C56" s="58">
        <v>15</v>
      </c>
    </row>
    <row r="57" spans="2:3" ht="16.5" customHeight="1" thickBot="1">
      <c r="B57" s="33" t="s">
        <v>82</v>
      </c>
      <c r="C57" s="44">
        <f>C54*C55*C56/1000</f>
        <v>38232.48</v>
      </c>
    </row>
    <row r="58" spans="2:3" ht="18" customHeight="1">
      <c r="B58" s="59" t="s">
        <v>60</v>
      </c>
      <c r="C58" s="60">
        <f>C52+C57+F52+F57</f>
        <v>83506.08</v>
      </c>
    </row>
    <row r="59" spans="2:3" ht="16.5" customHeight="1">
      <c r="B59" s="32" t="s">
        <v>61</v>
      </c>
      <c r="C59" s="61">
        <f>IF(C11=0,0,C58/C11)</f>
        <v>17.904391080617497</v>
      </c>
    </row>
    <row r="60" spans="2:3" ht="16.5" customHeight="1" thickBot="1">
      <c r="B60" s="32" t="s">
        <v>62</v>
      </c>
      <c r="C60" s="76">
        <f>IF(C12=0,0,C58/C12)</f>
        <v>11.495881057268722</v>
      </c>
    </row>
    <row r="61" spans="2:3" ht="42" customHeight="1" thickBot="1">
      <c r="B61" s="77" t="s">
        <v>90</v>
      </c>
      <c r="C61" s="81">
        <f>C58+C41+C33+C18+C23</f>
        <v>1056634.28</v>
      </c>
    </row>
    <row r="62" spans="2:3" ht="42" customHeight="1" thickBot="1">
      <c r="B62" s="77" t="s">
        <v>94</v>
      </c>
      <c r="C62" s="81">
        <f>C63/C11</f>
        <v>81.62371569468267</v>
      </c>
    </row>
    <row r="63" spans="2:3" ht="44.25" customHeight="1" thickBot="1">
      <c r="B63" s="77" t="s">
        <v>91</v>
      </c>
      <c r="C63" s="80">
        <f>C18*0.25+C23*0.33+C33*0.25+C41+C58</f>
        <v>380693.01</v>
      </c>
    </row>
    <row r="64" spans="2:3" ht="16.5" customHeight="1" thickBot="1">
      <c r="B64" s="78" t="s">
        <v>92</v>
      </c>
      <c r="C64" s="79">
        <f>C63/150</f>
        <v>2537.9534</v>
      </c>
    </row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4" t="s">
        <v>48</v>
      </c>
      <c r="D106" s="86" t="s">
        <v>2</v>
      </c>
      <c r="E106" s="88" t="s">
        <v>3</v>
      </c>
      <c r="H106" s="4"/>
    </row>
    <row r="107" spans="3:5" ht="12.75">
      <c r="C107" s="85"/>
      <c r="D107" s="87"/>
      <c r="E107" s="89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2" t="s">
        <v>14</v>
      </c>
      <c r="D123" s="83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2" t="s">
        <v>22</v>
      </c>
      <c r="D128" s="83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2" t="s">
        <v>41</v>
      </c>
      <c r="D134" s="94"/>
      <c r="E134" s="94"/>
      <c r="F134" s="83"/>
    </row>
    <row r="135" spans="3:6" ht="12.75">
      <c r="C135" s="47"/>
      <c r="D135" s="48" t="s">
        <v>39</v>
      </c>
      <c r="E135" s="95" t="s">
        <v>40</v>
      </c>
      <c r="F135" s="96"/>
    </row>
    <row r="136" spans="3:6" ht="12.75">
      <c r="C136" s="17" t="s">
        <v>18</v>
      </c>
      <c r="D136" s="45">
        <v>280</v>
      </c>
      <c r="E136" s="97">
        <v>220</v>
      </c>
      <c r="F136" s="98"/>
    </row>
    <row r="137" spans="3:6" ht="12.75">
      <c r="C137" s="32" t="s">
        <v>19</v>
      </c>
      <c r="D137" s="40">
        <v>280</v>
      </c>
      <c r="E137" s="97">
        <v>220</v>
      </c>
      <c r="F137" s="98"/>
    </row>
    <row r="138" spans="3:6" ht="12.75">
      <c r="C138" s="19" t="s">
        <v>20</v>
      </c>
      <c r="D138" s="45">
        <v>600</v>
      </c>
      <c r="E138" s="97">
        <v>480</v>
      </c>
      <c r="F138" s="98"/>
    </row>
    <row r="139" spans="3:6" ht="13.5" thickBot="1">
      <c r="C139" s="22" t="s">
        <v>21</v>
      </c>
      <c r="D139" s="46">
        <v>2300</v>
      </c>
      <c r="E139" s="99">
        <v>1800</v>
      </c>
      <c r="F139" s="100"/>
    </row>
    <row r="142" ht="13.5" thickBot="1"/>
    <row r="143" spans="3:6" ht="12.75">
      <c r="C143" s="82" t="s">
        <v>45</v>
      </c>
      <c r="D143" s="94"/>
      <c r="E143" s="94"/>
      <c r="F143" s="83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212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dido@dido</cp:lastModifiedBy>
  <cp:lastPrinted>2008-05-29T07:33:54Z</cp:lastPrinted>
  <dcterms:created xsi:type="dcterms:W3CDTF">2008-03-26T10:24:09Z</dcterms:created>
  <dcterms:modified xsi:type="dcterms:W3CDTF">2008-06-05T07:31:18Z</dcterms:modified>
  <cp:category/>
  <cp:version/>
  <cp:contentType/>
  <cp:contentStatus/>
</cp:coreProperties>
</file>