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212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<sst xmlns="http://schemas.openxmlformats.org/spreadsheetml/2006/main" count="104" uniqueCount="98">
  <si>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</si>
  <si>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</si>
  <si>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</si>
  <si>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</si>
  <si>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</si>
  <si>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</si>
  <si>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</si>
  <si>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</si>
  <si>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</si>
  <si>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</si>
  <si>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</si>
  <si>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</si>
  <si>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</si>
  <si>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</si>
  <si>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</si>
  <si>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</si>
  <si>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</si>
  <si>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</si>
  <si>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</si>
  <si>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</si>
  <si>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</si>
  <si>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</si>
  <si>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</si>
  <si>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</si>
  <si>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</si>
  <si>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</si>
  <si>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</si>
  <si>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</si>
  <si>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</si>
  <si>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</si>
  <si>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</si>
  <si>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</si>
  <si>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</si>
  <si>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</si>
  <si>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</si>
  <si>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</si>
  <si>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</si>
  <si>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</si>
  <si>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</si>
  <si>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</si>
  <si>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</si>
  <si>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</si>
  <si>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</si>
  <si>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</si>
  <si>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</si>
  <si>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</si>
  <si>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</si>
  <si>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</si>
  <si>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</si>
  <si>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</si>
  <si>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</si>
  <si>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</si>
  <si>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</si>
  <si>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</si>
  <si>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</si>
  <si>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</si>
  <si>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</si>
  <si>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</si>
  <si>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</si>
  <si>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</si>
  <si>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</si>
  <si>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</si>
  <si>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</si>
  <si>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</si>
  <si>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</si>
  <si>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</si>
  <si>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</si>
  <si>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</si>
  <si>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</si>
  <si>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</si>
  <si>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</si>
  <si>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</si>
  <si>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</si>
  <si>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</si>
  <si>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</si>
  <si>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</si>
  <si>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</si>
  <si>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</si>
  <si>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</si>
  <si>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</si>
  <si>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</si>
  <si>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</si>
  <si>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</si>
  <si>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</si>
  <si>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</si>
  <si>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</si>
  <si>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</si>
  <si>
    <t>mittlerer *100</t>
  </si>
  <si>
    <t>M2 boden</t>
  </si>
  <si>
    <t>M2 Wand</t>
  </si>
  <si>
    <t>m2 las</t>
  </si>
  <si>
    <t>m2 decke</t>
  </si>
  <si>
    <t>A</t>
  </si>
  <si>
    <t>R</t>
  </si>
  <si>
    <t>A*R</t>
  </si>
  <si>
    <t>Summe</t>
  </si>
  <si>
    <t>R/</t>
  </si>
  <si>
    <t>D/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</si>
</sst>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72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72" fontId="0" fillId="3" borderId="27" xfId="0" applyNumberForma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72" fontId="0" fillId="2" borderId="35" xfId="0" applyNumberFormat="1" applyFill="1" applyBorder="1" applyAlignment="1">
      <alignment horizontal="center"/>
    </xf>
    <xf numFmtId="172" fontId="0" fillId="4" borderId="9" xfId="0" applyNumberFormat="1" applyFill="1" applyBorder="1" applyAlignment="1">
      <alignment horizontal="center"/>
    </xf>
    <xf numFmtId="172" fontId="0" fillId="2" borderId="27" xfId="0" applyNumberFormat="1" applyFill="1" applyBorder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8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116.3965122927387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3.902229845626072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5.369463502954068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3.717795883361921</c:v>
                </c:pt>
              </c:numCache>
            </c:numRef>
          </c:val>
        </c:ser>
        <c:overlap val="100"/>
        <c:gapWidth val="430"/>
        <c:axId val="65626848"/>
        <c:axId val="53770721"/>
      </c:barChart>
      <c:catAx>
        <c:axId val="65626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3770721"/>
        <c:crosses val="autoZero"/>
        <c:auto val="1"/>
        <c:lblOffset val="100"/>
        <c:noMultiLvlLbl val="0"/>
      </c:catAx>
      <c:valAx>
        <c:axId val="53770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65626848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0.957</cdr:y>
    </cdr:from>
    <cdr:to>
      <cdr:x>0.48275</cdr:x>
      <cdr:y>0.98375</cdr:y>
    </cdr:to>
    <cdr:sp>
      <cdr:nvSpPr>
        <cdr:cNvPr id="1" name="Rectangle 1"/>
        <cdr:cNvSpPr>
          <a:spLocks/>
        </cdr:cNvSpPr>
      </cdr:nvSpPr>
      <cdr:spPr>
        <a:xfrm>
          <a:off x="3829050" y="5705475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A31">
      <selection activeCell="C43" sqref="C43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6" ht="15.75" customHeight="1">
      <c r="B10" s="8"/>
      <c r="C10" s="9" t="s">
        <v>1</v>
      </c>
      <c r="E10" s="16"/>
      <c r="F10" s="57"/>
    </row>
    <row r="11" spans="2:6" ht="14.25">
      <c r="B11" s="10" t="s">
        <v>27</v>
      </c>
      <c r="C11" s="11">
        <v>3960</v>
      </c>
      <c r="E11" s="16"/>
      <c r="F11" s="57"/>
    </row>
    <row r="12" spans="2:6" ht="14.25">
      <c r="B12" s="10" t="s">
        <v>28</v>
      </c>
      <c r="C12" s="11">
        <v>6996</v>
      </c>
      <c r="E12" s="16"/>
      <c r="F12" s="57"/>
    </row>
    <row r="13" spans="2:6" ht="14.25">
      <c r="B13" s="10" t="s">
        <v>29</v>
      </c>
      <c r="C13" s="11">
        <v>40392</v>
      </c>
      <c r="E13" s="16"/>
      <c r="F13" s="57"/>
    </row>
    <row r="14" spans="2:4" ht="15.75">
      <c r="B14" s="10" t="s">
        <v>30</v>
      </c>
      <c r="C14" s="58">
        <v>36353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0</v>
      </c>
      <c r="D18" t="s">
        <v>69</v>
      </c>
    </row>
    <row r="19" spans="2:3" ht="15.75">
      <c r="B19" s="20" t="s">
        <v>37</v>
      </c>
      <c r="C19" s="69">
        <f>IF(C11=0,0,C18/C11)</f>
        <v>0</v>
      </c>
    </row>
    <row r="20" spans="2:3" ht="16.5" thickBot="1">
      <c r="B20" s="24" t="s">
        <v>38</v>
      </c>
      <c r="C20" s="67">
        <f>IF(C12=0,0,C18/C12)</f>
        <v>0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811639</v>
      </c>
      <c r="D23" t="s">
        <v>70</v>
      </c>
    </row>
    <row r="24" spans="2:3" ht="15.75">
      <c r="B24" s="20" t="s">
        <v>37</v>
      </c>
      <c r="C24" s="43">
        <f>IF(C11=0,0,C23/C11)</f>
        <v>204.95934343434342</v>
      </c>
    </row>
    <row r="25" spans="2:3" ht="16.5" thickBot="1">
      <c r="B25" s="24" t="s">
        <v>38</v>
      </c>
      <c r="C25" s="44">
        <f>IF(C12=0,0,C23/C12)</f>
        <v>116.01472269868496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300</v>
      </c>
    </row>
    <row r="31" spans="2:3" ht="12.75">
      <c r="B31" s="20" t="s">
        <v>77</v>
      </c>
      <c r="C31" s="65">
        <f>10</f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27300</v>
      </c>
    </row>
    <row r="34" spans="2:3" ht="15.75">
      <c r="B34" s="20" t="s">
        <v>67</v>
      </c>
      <c r="C34" s="71">
        <f>IF(C11=0,0,C33/C11)</f>
        <v>6.893939393939394</v>
      </c>
    </row>
    <row r="35" spans="2:3" ht="16.5" thickBot="1">
      <c r="B35" s="24" t="s">
        <v>68</v>
      </c>
      <c r="C35" s="67">
        <f>IF(C12=0,0,C33/C12)</f>
        <v>3.902229845626072</v>
      </c>
    </row>
    <row r="36" spans="2:3" ht="13.5" thickBot="1">
      <c r="B36" s="16"/>
      <c r="C36" s="57"/>
    </row>
    <row r="37" spans="2:5" ht="27.75" customHeight="1" thickBot="1">
      <c r="B37" s="2" t="s">
        <v>52</v>
      </c>
      <c r="C37" s="3"/>
      <c r="E37" s="77">
        <v>423620</v>
      </c>
    </row>
    <row r="38" spans="2:5" ht="18" customHeight="1">
      <c r="B38" s="42" t="s">
        <v>74</v>
      </c>
      <c r="C38" s="9">
        <v>2.4</v>
      </c>
      <c r="E38" s="77">
        <f>C41</f>
        <v>150259.06666666665</v>
      </c>
    </row>
    <row r="39" spans="2:5" ht="15.75">
      <c r="B39" s="68" t="s">
        <v>53</v>
      </c>
      <c r="C39" s="43">
        <f>C38*C14*C15/3.6</f>
        <v>48470.666666666664</v>
      </c>
      <c r="E39" s="77">
        <f>C58</f>
        <v>26009.7</v>
      </c>
    </row>
    <row r="40" spans="2:6" ht="16.5" customHeight="1">
      <c r="B40" s="10" t="s">
        <v>75</v>
      </c>
      <c r="C40" s="21">
        <v>3100</v>
      </c>
      <c r="D40" t="s">
        <v>72</v>
      </c>
      <c r="F40" s="77">
        <f>E37-E38-E39</f>
        <v>247351.23333333334</v>
      </c>
    </row>
    <row r="41" spans="2:6" ht="15.75">
      <c r="B41" s="20" t="s">
        <v>57</v>
      </c>
      <c r="C41" s="43">
        <f>C39*C40/1000</f>
        <v>150259.06666666665</v>
      </c>
      <c r="F41" s="77">
        <f>C41</f>
        <v>150259.06666666665</v>
      </c>
    </row>
    <row r="42" spans="2:6" ht="15.75" customHeight="1">
      <c r="B42" s="32" t="s">
        <v>58</v>
      </c>
      <c r="C42" s="43">
        <f>IF(C11=0,0,C41/C11)</f>
        <v>37.94420875420875</v>
      </c>
      <c r="F42" s="77">
        <f>F40-F41</f>
        <v>97092.16666666669</v>
      </c>
    </row>
    <row r="43" spans="2:6" ht="15.75" customHeight="1" thickBot="1">
      <c r="B43" s="33" t="s">
        <v>59</v>
      </c>
      <c r="C43" s="44">
        <f>IF(C12=0,0,C41/C12)</f>
        <v>21.477854011816273</v>
      </c>
      <c r="F43" s="77">
        <f>C23</f>
        <v>811639</v>
      </c>
    </row>
    <row r="44" ht="14.25" customHeight="1" thickBot="1">
      <c r="F44" s="77">
        <f>F42-F43</f>
        <v>-714546.8333333333</v>
      </c>
    </row>
    <row r="45" spans="2:3" ht="27.75" customHeight="1" thickBot="1">
      <c r="B45" s="2" t="s">
        <v>73</v>
      </c>
      <c r="C45" s="3"/>
    </row>
    <row r="46" spans="2:3" ht="15.75" customHeight="1">
      <c r="B46" s="86" t="s">
        <v>54</v>
      </c>
      <c r="C46" s="87"/>
    </row>
    <row r="47" spans="2:3" ht="44.25" customHeight="1">
      <c r="B47" s="88" t="s">
        <v>56</v>
      </c>
      <c r="C47" s="89"/>
    </row>
    <row r="48" spans="2:5" ht="15.75" customHeight="1">
      <c r="B48" s="32" t="s">
        <v>71</v>
      </c>
      <c r="C48" s="74">
        <f>D77/100</f>
        <v>0.8380144488935721</v>
      </c>
      <c r="E48">
        <v>168.6</v>
      </c>
    </row>
    <row r="49" spans="2:3" ht="15.75" customHeight="1">
      <c r="B49" s="32" t="s">
        <v>79</v>
      </c>
      <c r="C49" s="58">
        <v>2860</v>
      </c>
    </row>
    <row r="50" spans="2:5" ht="15.75" customHeight="1">
      <c r="B50" s="20" t="s">
        <v>80</v>
      </c>
      <c r="C50" s="11">
        <v>420</v>
      </c>
      <c r="E50">
        <f>E48*90*0.55/E59</f>
        <v>3.3818380743982495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18018</v>
      </c>
    </row>
    <row r="53" spans="2:3" ht="17.25" customHeight="1">
      <c r="B53" s="86" t="s">
        <v>55</v>
      </c>
      <c r="C53" s="87"/>
    </row>
    <row r="54" spans="2:15" ht="15.75" customHeight="1">
      <c r="B54" s="32" t="s">
        <v>84</v>
      </c>
      <c r="C54" s="11">
        <v>1700</v>
      </c>
      <c r="E54">
        <f>520*2</f>
        <v>1040</v>
      </c>
      <c r="O54" s="16"/>
    </row>
    <row r="55" spans="2:5" ht="15.75" customHeight="1">
      <c r="B55" s="20" t="s">
        <v>85</v>
      </c>
      <c r="C55" s="11">
        <v>313.4</v>
      </c>
      <c r="E55">
        <f>4.8*34*3</f>
        <v>489.59999999999997</v>
      </c>
    </row>
    <row r="56" spans="2:5" ht="16.5" customHeight="1">
      <c r="B56" s="20" t="s">
        <v>81</v>
      </c>
      <c r="C56" s="58">
        <v>15</v>
      </c>
      <c r="E56">
        <f>65*2*3</f>
        <v>390</v>
      </c>
    </row>
    <row r="57" spans="2:5" ht="16.5" customHeight="1" thickBot="1">
      <c r="B57" s="33" t="s">
        <v>83</v>
      </c>
      <c r="C57" s="44">
        <f>C54*C55*C56/1000</f>
        <v>7991.7</v>
      </c>
      <c r="E57">
        <f>4.8*28*3</f>
        <v>403.20000000000005</v>
      </c>
    </row>
    <row r="58" spans="2:5" ht="18" customHeight="1">
      <c r="B58" s="59" t="s">
        <v>60</v>
      </c>
      <c r="C58" s="60">
        <f>C52+C57+F52+F57</f>
        <v>26009.7</v>
      </c>
      <c r="E58">
        <f>43+17*2*3</f>
        <v>145</v>
      </c>
    </row>
    <row r="59" spans="2:5" ht="16.5" customHeight="1">
      <c r="B59" s="32" t="s">
        <v>61</v>
      </c>
      <c r="C59" s="62">
        <f>IF(C11=0,0,C58/C11)</f>
        <v>6.568106060606061</v>
      </c>
      <c r="E59">
        <f>SUM(E54:E58)</f>
        <v>2467.8</v>
      </c>
    </row>
    <row r="60" spans="2:3" ht="16.5" customHeight="1" thickBot="1">
      <c r="B60" s="33" t="s">
        <v>62</v>
      </c>
      <c r="C60" s="61">
        <f>IF(C12=0,0,C58/C12)</f>
        <v>3.717795883361921</v>
      </c>
    </row>
    <row r="61" ht="17.25" customHeight="1"/>
    <row r="62" ht="15" customHeight="1"/>
    <row r="63" ht="17.25" customHeight="1"/>
    <row r="64" ht="16.5" customHeight="1">
      <c r="B64" t="s">
        <v>87</v>
      </c>
    </row>
    <row r="65" ht="29.25" customHeight="1"/>
    <row r="66" ht="19.5" customHeight="1"/>
    <row r="67" spans="3:5" ht="20.25" customHeight="1">
      <c r="C67" t="s">
        <v>92</v>
      </c>
      <c r="D67" t="s">
        <v>93</v>
      </c>
      <c r="E67" t="s">
        <v>94</v>
      </c>
    </row>
    <row r="68" spans="2:5" ht="18.75" customHeight="1">
      <c r="B68" t="s">
        <v>88</v>
      </c>
      <c r="C68">
        <v>20</v>
      </c>
      <c r="D68" s="76">
        <v>0.2</v>
      </c>
      <c r="E68">
        <f>C68*D68</f>
        <v>4</v>
      </c>
    </row>
    <row r="69" spans="2:5" ht="16.5" customHeight="1">
      <c r="B69" t="s">
        <v>89</v>
      </c>
      <c r="C69">
        <f>14*3+(1.5*4.3)</f>
        <v>48.45</v>
      </c>
      <c r="D69" s="76">
        <v>0.5</v>
      </c>
      <c r="E69">
        <f>C69*D69</f>
        <v>24.225</v>
      </c>
    </row>
    <row r="70" spans="2:5" ht="29.25" customHeight="1">
      <c r="B70" t="s">
        <v>90</v>
      </c>
      <c r="C70">
        <f>1.5*4.3</f>
        <v>6.449999999999999</v>
      </c>
      <c r="D70" s="76">
        <v>0.06</v>
      </c>
      <c r="E70">
        <f>C70*D70</f>
        <v>0.38699999999999996</v>
      </c>
    </row>
    <row r="71" spans="2:5" ht="16.5" customHeight="1">
      <c r="B71" t="s">
        <v>91</v>
      </c>
      <c r="C71">
        <v>20</v>
      </c>
      <c r="D71" s="76">
        <v>0.7</v>
      </c>
      <c r="E71">
        <f>C71*D71</f>
        <v>14</v>
      </c>
    </row>
    <row r="72" ht="19.5" customHeight="1"/>
    <row r="73" spans="2:5" ht="19.5" customHeight="1">
      <c r="B73" t="s">
        <v>95</v>
      </c>
      <c r="C73">
        <f>SUM(C68:C72)</f>
        <v>94.9</v>
      </c>
      <c r="E73">
        <f>SUM(E68:E72)</f>
        <v>42.612</v>
      </c>
    </row>
    <row r="74" ht="15" customHeight="1"/>
    <row r="75" spans="2:5" ht="15.75" customHeight="1">
      <c r="B75" t="s">
        <v>96</v>
      </c>
      <c r="C75">
        <f>E73/C73</f>
        <v>0.4490200210748156</v>
      </c>
      <c r="E75">
        <f>0.44*0.44</f>
        <v>0.1936</v>
      </c>
    </row>
    <row r="77" spans="2:4" ht="12.75">
      <c r="B77" t="s">
        <v>97</v>
      </c>
      <c r="C77">
        <f>C70*27.8*0.55/C73*(1-E75)</f>
        <v>0.8380144488935721</v>
      </c>
      <c r="D77">
        <f>C77*100</f>
        <v>83.80144488935721</v>
      </c>
    </row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80" t="s">
        <v>48</v>
      </c>
      <c r="D106" s="82" t="s">
        <v>2</v>
      </c>
      <c r="E106" s="84" t="s">
        <v>3</v>
      </c>
      <c r="H106" s="4"/>
    </row>
    <row r="107" spans="3:5" ht="12.75">
      <c r="C107" s="81"/>
      <c r="D107" s="83"/>
      <c r="E107" s="85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8" t="s">
        <v>14</v>
      </c>
      <c r="D123" s="79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8" t="s">
        <v>22</v>
      </c>
      <c r="D128" s="79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8" t="s">
        <v>41</v>
      </c>
      <c r="D134" s="90"/>
      <c r="E134" s="90"/>
      <c r="F134" s="79"/>
    </row>
    <row r="135" spans="3:6" ht="12.75">
      <c r="C135" s="47"/>
      <c r="D135" s="48" t="s">
        <v>39</v>
      </c>
      <c r="E135" s="91" t="s">
        <v>40</v>
      </c>
      <c r="F135" s="92"/>
    </row>
    <row r="136" spans="3:6" ht="12.75">
      <c r="C136" s="17" t="s">
        <v>18</v>
      </c>
      <c r="D136" s="45">
        <v>280</v>
      </c>
      <c r="E136" s="93">
        <v>220</v>
      </c>
      <c r="F136" s="94"/>
    </row>
    <row r="137" spans="3:6" ht="12.75">
      <c r="C137" s="32" t="s">
        <v>19</v>
      </c>
      <c r="D137" s="40">
        <v>280</v>
      </c>
      <c r="E137" s="93">
        <v>220</v>
      </c>
      <c r="F137" s="94"/>
    </row>
    <row r="138" spans="3:6" ht="12.75">
      <c r="C138" s="19" t="s">
        <v>20</v>
      </c>
      <c r="D138" s="45">
        <v>600</v>
      </c>
      <c r="E138" s="93">
        <v>480</v>
      </c>
      <c r="F138" s="94"/>
    </row>
    <row r="139" spans="3:6" ht="13.5" thickBot="1">
      <c r="C139" s="22" t="s">
        <v>21</v>
      </c>
      <c r="D139" s="46">
        <v>2300</v>
      </c>
      <c r="E139" s="95">
        <v>1800</v>
      </c>
      <c r="F139" s="96"/>
    </row>
    <row r="142" ht="13.5" thickBot="1"/>
    <row r="143" spans="3:6" ht="12.75">
      <c r="C143" s="78" t="s">
        <v>45</v>
      </c>
      <c r="D143" s="90"/>
      <c r="E143" s="90"/>
      <c r="F143" s="79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Christine Sohar</cp:lastModifiedBy>
  <cp:lastPrinted>2008-03-31T10:02:31Z</cp:lastPrinted>
  <dcterms:created xsi:type="dcterms:W3CDTF">2008-03-26T10:24:09Z</dcterms:created>
  <dcterms:modified xsi:type="dcterms:W3CDTF">2008-06-05T11:36:27Z</dcterms:modified>
  <cp:category/>
  <cp:version/>
  <cp:contentType/>
  <cp:contentStatus/>
</cp:coreProperties>
</file>