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446" windowWidth="10755" windowHeight="12015" activeTab="0"/>
  </bookViews>
  <sheets>
    <sheet name="Kühlbedarf " sheetId="1" r:id="rId1"/>
  </sheets>
  <definedNames>
    <definedName name="_xlnm.Print_Area" localSheetId="0">'Kühlbedarf '!$A$1:$AB$50</definedName>
  </definedNames>
  <calcPr fullCalcOnLoad="1"/>
</workbook>
</file>

<file path=xl/sharedStrings.xml><?xml version="1.0" encoding="utf-8"?>
<sst xmlns="http://schemas.openxmlformats.org/spreadsheetml/2006/main" count="108" uniqueCount="47">
  <si>
    <t>GEBÄUDEDATEN</t>
  </si>
  <si>
    <t>Fläche/Volumen</t>
  </si>
  <si>
    <t>(BRI * 0.9)</t>
  </si>
  <si>
    <t>LUFTWECHSEL UND VOLLLASTSTUNDEN</t>
  </si>
  <si>
    <t>0.5 als Standard</t>
  </si>
  <si>
    <t>Speicherfaktor s [-]</t>
  </si>
  <si>
    <t>übrige</t>
  </si>
  <si>
    <t>horizontal</t>
  </si>
  <si>
    <t>Durchlaßfaktor b [-]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</si>
  <si>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</si>
  <si>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</si>
  <si>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</si>
  <si>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</si>
  <si>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</si>
  <si>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</si>
  <si>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</si>
  <si>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</si>
  <si>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</si>
  <si>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</si>
  <si>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</si>
  <si>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</si>
  <si>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</si>
  <si>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</si>
  <si>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</si>
  <si>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</si>
  <si>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</si>
  <si>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</si>
  <si>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</si>
  <si>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</si>
  <si>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</si>
  <si>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</si>
  <si>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</si>
  <si>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</si>
  <si>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</si>
  <si>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</si>
  <si>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</si>
  <si>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</si>
  <si>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</si>
  <si>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</si>
  <si>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</si>
  <si>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t xml:space="preserve">Anm.: unter Vernachlässigung von Kunstlicht </t>
  </si>
  <si>
    <t>Fassade mit größtem Glasanteil</t>
  </si>
  <si>
    <t>Kühlbedarfabschätzung glashaus s</t>
  </si>
  <si>
    <t>Kühlbedarfabschätzung Box ohne glashaus</t>
  </si>
  <si>
    <t>Kühlbedarfabschätzung glashaus ohne boxen</t>
  </si>
  <si>
    <t>Kühlbedarfabschätzung Box</t>
  </si>
  <si>
    <t xml:space="preserve">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</si>
</sst>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" fontId="0" fillId="3" borderId="11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3600450</xdr:colOff>
      <xdr:row>1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6004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0</xdr:row>
      <xdr:rowOff>0</xdr:rowOff>
    </xdr:from>
    <xdr:to>
      <xdr:col>23</xdr:col>
      <xdr:colOff>1047750</xdr:colOff>
      <xdr:row>1</xdr:row>
      <xdr:rowOff>28575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0" y="0"/>
          <a:ext cx="3609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16</xdr:col>
      <xdr:colOff>1000125</xdr:colOff>
      <xdr:row>1</xdr:row>
      <xdr:rowOff>28575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30475" y="0"/>
          <a:ext cx="35909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904875</xdr:colOff>
      <xdr:row>1</xdr:row>
      <xdr:rowOff>28575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0"/>
          <a:ext cx="35909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2686050</xdr:colOff>
      <xdr:row>41</xdr:row>
      <xdr:rowOff>19050</xdr:rowOff>
    </xdr:from>
    <xdr:to>
      <xdr:col>23</xdr:col>
      <xdr:colOff>1114425</xdr:colOff>
      <xdr:row>41</xdr:row>
      <xdr:rowOff>333375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5"/>
        <a:srcRect t="3269" b="3269"/>
        <a:stretch>
          <a:fillRect/>
        </a:stretch>
      </xdr:blipFill>
      <xdr:spPr>
        <a:xfrm>
          <a:off x="25041225" y="11077575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2686050</xdr:colOff>
      <xdr:row>41</xdr:row>
      <xdr:rowOff>19050</xdr:rowOff>
    </xdr:from>
    <xdr:to>
      <xdr:col>16</xdr:col>
      <xdr:colOff>1114425</xdr:colOff>
      <xdr:row>41</xdr:row>
      <xdr:rowOff>333375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5"/>
        <a:srcRect t="3269" b="3269"/>
        <a:stretch>
          <a:fillRect/>
        </a:stretch>
      </xdr:blipFill>
      <xdr:spPr>
        <a:xfrm>
          <a:off x="17821275" y="11077575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3171825</xdr:colOff>
      <xdr:row>41</xdr:row>
      <xdr:rowOff>19050</xdr:rowOff>
    </xdr:from>
    <xdr:to>
      <xdr:col>2</xdr:col>
      <xdr:colOff>1114425</xdr:colOff>
      <xdr:row>41</xdr:row>
      <xdr:rowOff>333375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5"/>
        <a:srcRect t="3269" b="3269"/>
        <a:stretch>
          <a:fillRect/>
        </a:stretch>
      </xdr:blipFill>
      <xdr:spPr>
        <a:xfrm>
          <a:off x="3429000" y="110775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2686050</xdr:colOff>
      <xdr:row>41</xdr:row>
      <xdr:rowOff>19050</xdr:rowOff>
    </xdr:from>
    <xdr:to>
      <xdr:col>9</xdr:col>
      <xdr:colOff>1114425</xdr:colOff>
      <xdr:row>41</xdr:row>
      <xdr:rowOff>333375</xdr:rowOff>
    </xdr:to>
    <xdr:pic>
      <xdr:nvPicPr>
        <xdr:cNvPr id="8" name="Picture 79"/>
        <xdr:cNvPicPr preferRelativeResize="1">
          <a:picLocks noChangeAspect="1"/>
        </xdr:cNvPicPr>
      </xdr:nvPicPr>
      <xdr:blipFill>
        <a:blip r:embed="rId5"/>
        <a:srcRect t="3269" b="3269"/>
        <a:stretch>
          <a:fillRect/>
        </a:stretch>
      </xdr:blipFill>
      <xdr:spPr>
        <a:xfrm>
          <a:off x="10610850" y="11077575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8"/>
  <sheetViews>
    <sheetView tabSelected="1" zoomScale="40" zoomScaleNormal="40" workbookViewId="0" topLeftCell="A1">
      <selection activeCell="A1" sqref="A1:AB5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40.28125" style="0" bestFit="1" customWidth="1"/>
    <col min="10" max="10" width="31.28125" style="0" bestFit="1" customWidth="1"/>
    <col min="11" max="13" width="6.421875" style="0" customWidth="1"/>
    <col min="14" max="14" width="9.7109375" style="0" customWidth="1"/>
    <col min="15" max="15" width="7.57421875" style="0" customWidth="1"/>
    <col min="16" max="16" width="40.28125" style="0" bestFit="1" customWidth="1"/>
    <col min="17" max="17" width="31.28125" style="0" bestFit="1" customWidth="1"/>
    <col min="18" max="20" width="6.421875" style="0" customWidth="1"/>
    <col min="21" max="21" width="9.7109375" style="0" customWidth="1"/>
    <col min="22" max="22" width="7.7109375" style="0" customWidth="1"/>
    <col min="23" max="23" width="40.28125" style="0" bestFit="1" customWidth="1"/>
    <col min="24" max="24" width="31.28125" style="0" bestFit="1" customWidth="1"/>
    <col min="25" max="25" width="7.7109375" style="0" bestFit="1" customWidth="1"/>
    <col min="26" max="26" width="7.7109375" style="0" customWidth="1"/>
    <col min="27" max="27" width="7.7109375" style="0" bestFit="1" customWidth="1"/>
    <col min="28" max="28" width="11.28125" style="0" bestFit="1" customWidth="1"/>
    <col min="29" max="30" width="7.7109375" style="0" customWidth="1"/>
  </cols>
  <sheetData>
    <row r="1" ht="139.5" customHeight="1"/>
    <row r="2" spans="2:28" ht="12.75">
      <c r="B2" s="30" t="s">
        <v>45</v>
      </c>
      <c r="C2" s="31"/>
      <c r="D2" s="5"/>
      <c r="E2" s="5"/>
      <c r="F2" s="5"/>
      <c r="G2" s="5"/>
      <c r="H2" s="5"/>
      <c r="I2" s="30" t="s">
        <v>43</v>
      </c>
      <c r="J2" s="31"/>
      <c r="K2" s="5"/>
      <c r="L2" s="5"/>
      <c r="M2" s="5"/>
      <c r="N2" s="5"/>
      <c r="O2" s="3"/>
      <c r="P2" s="30" t="s">
        <v>42</v>
      </c>
      <c r="Q2" s="31"/>
      <c r="R2" s="5"/>
      <c r="S2" s="5"/>
      <c r="T2" s="5"/>
      <c r="U2" s="5"/>
      <c r="V2" s="3"/>
      <c r="W2" s="30" t="s">
        <v>44</v>
      </c>
      <c r="X2" s="31"/>
      <c r="Y2" s="5"/>
      <c r="Z2" s="5"/>
      <c r="AA2" s="5"/>
      <c r="AB2" s="5"/>
    </row>
    <row r="3" spans="2:2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5"/>
      <c r="Q3" s="5"/>
      <c r="R3" s="5"/>
      <c r="S3" s="5"/>
      <c r="T3" s="5"/>
      <c r="U3" s="5"/>
      <c r="V3" s="3"/>
      <c r="W3" s="5"/>
      <c r="X3" s="5"/>
      <c r="Y3" s="5"/>
      <c r="Z3" s="5"/>
      <c r="AA3" s="5"/>
      <c r="AB3" s="5"/>
    </row>
    <row r="4" spans="2:28" ht="25.5" customHeight="1">
      <c r="B4" s="22" t="s">
        <v>0</v>
      </c>
      <c r="C4" s="3"/>
      <c r="D4" s="3"/>
      <c r="E4" s="3"/>
      <c r="F4" s="3"/>
      <c r="G4" s="3"/>
      <c r="H4" s="3"/>
      <c r="I4" s="22"/>
      <c r="J4" s="3"/>
      <c r="K4" s="3"/>
      <c r="L4" s="3"/>
      <c r="M4" s="3"/>
      <c r="N4" s="3"/>
      <c r="O4" s="3"/>
      <c r="P4" s="22"/>
      <c r="Q4" s="3"/>
      <c r="R4" s="3"/>
      <c r="S4" s="3"/>
      <c r="T4" s="3"/>
      <c r="U4" s="3"/>
      <c r="V4" s="3"/>
      <c r="W4" s="22"/>
      <c r="X4" s="3"/>
      <c r="Y4" s="3"/>
      <c r="Z4" s="3"/>
      <c r="AA4" s="3"/>
      <c r="AB4" s="3"/>
    </row>
    <row r="5" spans="2:28" ht="15.75" customHeight="1">
      <c r="B5" s="23"/>
      <c r="C5" s="24" t="s">
        <v>1</v>
      </c>
      <c r="D5" s="5"/>
      <c r="E5" s="5"/>
      <c r="F5" s="5"/>
      <c r="G5" s="5"/>
      <c r="H5" s="5"/>
      <c r="I5" s="3"/>
      <c r="J5" s="24" t="s">
        <v>1</v>
      </c>
      <c r="K5" s="5"/>
      <c r="L5" s="5"/>
      <c r="M5" s="5"/>
      <c r="N5" s="5"/>
      <c r="O5" s="3"/>
      <c r="P5" s="3"/>
      <c r="Q5" s="24" t="s">
        <v>1</v>
      </c>
      <c r="R5" s="5"/>
      <c r="S5" s="5"/>
      <c r="T5" s="5"/>
      <c r="U5" s="5"/>
      <c r="V5" s="3"/>
      <c r="W5" s="3"/>
      <c r="X5" s="24" t="s">
        <v>1</v>
      </c>
      <c r="Y5" s="5"/>
      <c r="Z5" s="5"/>
      <c r="AA5" s="5"/>
      <c r="AB5" s="5"/>
    </row>
    <row r="6" spans="2:28" ht="14.25">
      <c r="B6" s="5" t="s">
        <v>17</v>
      </c>
      <c r="C6" s="25">
        <v>4500</v>
      </c>
      <c r="D6" s="5"/>
      <c r="E6" s="5"/>
      <c r="F6" s="5"/>
      <c r="G6" s="5"/>
      <c r="H6" s="5"/>
      <c r="I6" s="3"/>
      <c r="J6" s="25">
        <v>4500</v>
      </c>
      <c r="K6" s="5"/>
      <c r="L6" s="5"/>
      <c r="M6" s="5"/>
      <c r="N6" s="5"/>
      <c r="O6" s="3"/>
      <c r="P6" s="3"/>
      <c r="Q6" s="25">
        <v>4500</v>
      </c>
      <c r="R6" s="5"/>
      <c r="S6" s="5"/>
      <c r="T6" s="5"/>
      <c r="U6" s="5"/>
      <c r="V6" s="3"/>
      <c r="W6" s="3"/>
      <c r="X6" s="25">
        <v>7700</v>
      </c>
      <c r="Y6" s="5"/>
      <c r="Z6" s="5"/>
      <c r="AA6" s="5"/>
      <c r="AB6" s="5"/>
    </row>
    <row r="7" spans="2:28" ht="14.25">
      <c r="B7" s="5" t="s">
        <v>18</v>
      </c>
      <c r="C7" s="25">
        <v>6364</v>
      </c>
      <c r="D7" s="5"/>
      <c r="E7" s="5"/>
      <c r="F7" s="5"/>
      <c r="G7" s="5"/>
      <c r="H7" s="5"/>
      <c r="I7" s="3"/>
      <c r="J7" s="25">
        <v>6364</v>
      </c>
      <c r="K7" s="5"/>
      <c r="L7" s="5"/>
      <c r="M7" s="5"/>
      <c r="N7" s="5"/>
      <c r="O7" s="3"/>
      <c r="P7" s="3"/>
      <c r="Q7" s="25">
        <v>4620</v>
      </c>
      <c r="R7" s="5"/>
      <c r="S7" s="5"/>
      <c r="T7" s="5"/>
      <c r="U7" s="5"/>
      <c r="V7" s="3"/>
      <c r="W7" s="3"/>
      <c r="X7" s="25">
        <v>7900</v>
      </c>
      <c r="Y7" s="5"/>
      <c r="Z7" s="5"/>
      <c r="AA7" s="5"/>
      <c r="AB7" s="5"/>
    </row>
    <row r="8" spans="2:28" ht="14.25">
      <c r="B8" s="5" t="s">
        <v>19</v>
      </c>
      <c r="C8" s="25">
        <v>16000</v>
      </c>
      <c r="D8" s="5"/>
      <c r="E8" s="5"/>
      <c r="F8" s="5"/>
      <c r="G8" s="5"/>
      <c r="H8" s="5"/>
      <c r="I8" s="3"/>
      <c r="J8" s="25">
        <v>16000</v>
      </c>
      <c r="K8" s="5"/>
      <c r="L8" s="5"/>
      <c r="M8" s="5"/>
      <c r="N8" s="5"/>
      <c r="O8" s="3"/>
      <c r="P8" s="3"/>
      <c r="Q8" s="25">
        <v>47150</v>
      </c>
      <c r="R8" s="5"/>
      <c r="S8" s="5"/>
      <c r="T8" s="5"/>
      <c r="U8" s="5"/>
      <c r="V8" s="3"/>
      <c r="W8" s="3"/>
      <c r="X8" s="25">
        <v>64080</v>
      </c>
      <c r="Y8" s="5"/>
      <c r="Z8" s="5"/>
      <c r="AA8" s="5"/>
      <c r="AB8" s="5"/>
    </row>
    <row r="9" spans="2:28" ht="15.75">
      <c r="B9" s="5" t="s">
        <v>20</v>
      </c>
      <c r="C9" s="25">
        <v>15070</v>
      </c>
      <c r="D9" s="5" t="s">
        <v>2</v>
      </c>
      <c r="E9" s="5"/>
      <c r="F9" s="5"/>
      <c r="G9" s="5"/>
      <c r="H9" s="5"/>
      <c r="I9" s="3"/>
      <c r="J9" s="25">
        <v>15070</v>
      </c>
      <c r="K9" s="5"/>
      <c r="L9" s="5"/>
      <c r="M9" s="5"/>
      <c r="N9" s="5"/>
      <c r="O9" s="3"/>
      <c r="P9" s="3"/>
      <c r="Q9" s="25">
        <v>46000</v>
      </c>
      <c r="R9" s="5"/>
      <c r="S9" s="5"/>
      <c r="T9" s="5"/>
      <c r="U9" s="5"/>
      <c r="V9" s="3"/>
      <c r="W9" s="3"/>
      <c r="X9" s="25">
        <v>63000</v>
      </c>
      <c r="Y9" s="5"/>
      <c r="Z9" s="5"/>
      <c r="AA9" s="5"/>
      <c r="AB9" s="5"/>
    </row>
    <row r="10" spans="2:28" ht="12.75">
      <c r="B10" s="5"/>
      <c r="C10" s="5"/>
      <c r="D10" s="5"/>
      <c r="E10" s="5"/>
      <c r="F10" s="5"/>
      <c r="G10" s="5"/>
      <c r="H10" s="5"/>
      <c r="I10" s="3"/>
      <c r="J10" s="5"/>
      <c r="K10" s="5"/>
      <c r="L10" s="5"/>
      <c r="M10" s="5"/>
      <c r="N10" s="5"/>
      <c r="O10" s="3"/>
      <c r="P10" s="3"/>
      <c r="Q10" s="5"/>
      <c r="R10" s="5"/>
      <c r="S10" s="5"/>
      <c r="T10" s="5"/>
      <c r="U10" s="5"/>
      <c r="V10" s="3"/>
      <c r="W10" s="3"/>
      <c r="X10" s="5"/>
      <c r="Y10" s="5"/>
      <c r="Z10" s="5"/>
      <c r="AA10" s="5"/>
      <c r="AB10" s="5"/>
    </row>
    <row r="11" spans="2:28" ht="21" customHeight="1">
      <c r="B11" s="22" t="s">
        <v>3</v>
      </c>
      <c r="C11" s="3"/>
      <c r="D11" s="5"/>
      <c r="E11" s="5"/>
      <c r="F11" s="5"/>
      <c r="G11" s="5"/>
      <c r="H11" s="5"/>
      <c r="I11" s="22"/>
      <c r="J11" s="3"/>
      <c r="K11" s="5"/>
      <c r="L11" s="5"/>
      <c r="M11" s="5"/>
      <c r="N11" s="5"/>
      <c r="O11" s="3"/>
      <c r="P11" s="22"/>
      <c r="Q11" s="3"/>
      <c r="R11" s="5"/>
      <c r="S11" s="5"/>
      <c r="T11" s="5"/>
      <c r="U11" s="5"/>
      <c r="V11" s="3"/>
      <c r="W11" s="22"/>
      <c r="X11" s="3"/>
      <c r="Y11" s="5"/>
      <c r="Z11" s="5"/>
      <c r="AA11" s="5"/>
      <c r="AB11" s="5"/>
    </row>
    <row r="12" spans="2:28" ht="12.75">
      <c r="B12" s="3" t="s">
        <v>35</v>
      </c>
      <c r="C12" s="11">
        <v>0.5</v>
      </c>
      <c r="D12" s="5" t="s">
        <v>4</v>
      </c>
      <c r="E12" s="5"/>
      <c r="F12" s="5"/>
      <c r="G12" s="5"/>
      <c r="H12" s="5"/>
      <c r="I12" s="3"/>
      <c r="J12" s="11">
        <v>0.5</v>
      </c>
      <c r="K12" s="5"/>
      <c r="L12" s="5"/>
      <c r="M12" s="5"/>
      <c r="N12" s="5"/>
      <c r="O12" s="3"/>
      <c r="P12" s="3"/>
      <c r="Q12" s="11">
        <v>1</v>
      </c>
      <c r="R12" s="5"/>
      <c r="S12" s="5"/>
      <c r="T12" s="5"/>
      <c r="U12" s="5"/>
      <c r="V12" s="3"/>
      <c r="W12" s="3"/>
      <c r="X12" s="11">
        <v>1</v>
      </c>
      <c r="Y12" s="5"/>
      <c r="Z12" s="5"/>
      <c r="AA12" s="5"/>
      <c r="AB12" s="5"/>
    </row>
    <row r="13" spans="2:28" ht="15.75">
      <c r="B13" s="3" t="s">
        <v>36</v>
      </c>
      <c r="C13" s="11">
        <v>280</v>
      </c>
      <c r="D13" s="5"/>
      <c r="E13" s="5"/>
      <c r="F13" s="5"/>
      <c r="G13" s="5"/>
      <c r="H13" s="5"/>
      <c r="I13" s="3"/>
      <c r="J13" s="11">
        <v>280</v>
      </c>
      <c r="K13" s="5"/>
      <c r="L13" s="5"/>
      <c r="M13" s="5"/>
      <c r="N13" s="5"/>
      <c r="O13" s="3"/>
      <c r="P13" s="3"/>
      <c r="Q13" s="11">
        <v>220</v>
      </c>
      <c r="R13" s="5"/>
      <c r="S13" s="5"/>
      <c r="T13" s="5"/>
      <c r="U13" s="5"/>
      <c r="V13" s="3"/>
      <c r="W13" s="3"/>
      <c r="X13" s="11">
        <v>220</v>
      </c>
      <c r="Y13" s="5"/>
      <c r="Z13" s="5"/>
      <c r="AA13" s="5"/>
      <c r="AB13" s="5"/>
    </row>
    <row r="14" spans="2:28" ht="12.75">
      <c r="B14" s="5"/>
      <c r="C14" s="5"/>
      <c r="D14" s="5"/>
      <c r="E14" s="5"/>
      <c r="F14" s="5"/>
      <c r="G14" s="5"/>
      <c r="H14" s="5"/>
      <c r="I14" s="3"/>
      <c r="J14" s="5"/>
      <c r="K14" s="5"/>
      <c r="L14" s="5"/>
      <c r="M14" s="5"/>
      <c r="N14" s="5"/>
      <c r="O14" s="3"/>
      <c r="P14" s="3"/>
      <c r="Q14" s="5"/>
      <c r="R14" s="5"/>
      <c r="S14" s="5"/>
      <c r="T14" s="5"/>
      <c r="U14" s="5"/>
      <c r="V14" s="3"/>
      <c r="W14" s="3"/>
      <c r="X14" s="5"/>
      <c r="Y14" s="5"/>
      <c r="Z14" s="5"/>
      <c r="AA14" s="5"/>
      <c r="AB14" s="5"/>
    </row>
    <row r="15" spans="2:28" ht="30" customHeight="1">
      <c r="B15" s="22" t="s">
        <v>34</v>
      </c>
      <c r="C15" s="3"/>
      <c r="D15" s="5"/>
      <c r="E15" s="5"/>
      <c r="F15" s="5"/>
      <c r="G15" s="5"/>
      <c r="H15" s="5"/>
      <c r="I15" s="22"/>
      <c r="J15" s="3"/>
      <c r="K15" s="5"/>
      <c r="L15" s="5"/>
      <c r="M15" s="5"/>
      <c r="N15" s="5"/>
      <c r="O15" s="3"/>
      <c r="P15" s="22"/>
      <c r="Q15" s="3"/>
      <c r="R15" s="5"/>
      <c r="S15" s="5"/>
      <c r="T15" s="5"/>
      <c r="U15" s="5"/>
      <c r="V15" s="3"/>
      <c r="W15" s="22"/>
      <c r="X15" s="3"/>
      <c r="Y15" s="5"/>
      <c r="Z15" s="5"/>
      <c r="AA15" s="5"/>
      <c r="AB15" s="5"/>
    </row>
    <row r="16" spans="2:28" ht="14.25" customHeight="1">
      <c r="B16" s="5" t="s">
        <v>5</v>
      </c>
      <c r="C16" s="11">
        <v>0.9</v>
      </c>
      <c r="D16" s="5"/>
      <c r="E16" s="5"/>
      <c r="F16" s="5"/>
      <c r="G16" s="5"/>
      <c r="H16" s="5"/>
      <c r="I16" s="3"/>
      <c r="J16" s="11">
        <v>0.9</v>
      </c>
      <c r="K16" s="5"/>
      <c r="L16" s="5"/>
      <c r="M16" s="5"/>
      <c r="N16" s="5"/>
      <c r="O16" s="3"/>
      <c r="P16" s="3"/>
      <c r="Q16" s="11">
        <v>0.9</v>
      </c>
      <c r="R16" s="5"/>
      <c r="S16" s="5"/>
      <c r="T16" s="5"/>
      <c r="U16" s="5"/>
      <c r="V16" s="3"/>
      <c r="W16" s="3"/>
      <c r="X16" s="11">
        <v>0.95</v>
      </c>
      <c r="Y16" s="5"/>
      <c r="Z16" s="5"/>
      <c r="AA16" s="5"/>
      <c r="AB16" s="5"/>
    </row>
    <row r="17" spans="2:28" ht="16.5" customHeight="1">
      <c r="B17" s="5" t="s">
        <v>21</v>
      </c>
      <c r="C17" s="26">
        <v>5</v>
      </c>
      <c r="D17" s="5"/>
      <c r="E17" s="5"/>
      <c r="F17" s="5"/>
      <c r="G17" s="5"/>
      <c r="H17" s="5"/>
      <c r="I17" s="3"/>
      <c r="J17" s="26">
        <v>5</v>
      </c>
      <c r="K17" s="5"/>
      <c r="L17" s="5"/>
      <c r="M17" s="5"/>
      <c r="N17" s="5"/>
      <c r="O17" s="3"/>
      <c r="P17" s="3"/>
      <c r="Q17" s="26">
        <v>2.5</v>
      </c>
      <c r="R17" s="5"/>
      <c r="S17" s="5"/>
      <c r="T17" s="5"/>
      <c r="U17" s="5"/>
      <c r="V17" s="3"/>
      <c r="W17" s="3"/>
      <c r="X17" s="26">
        <v>2.5</v>
      </c>
      <c r="Y17" s="5"/>
      <c r="Z17" s="5"/>
      <c r="AA17" s="5"/>
      <c r="AB17" s="5"/>
    </row>
    <row r="18" spans="2:28" ht="14.25">
      <c r="B18" s="5" t="s">
        <v>22</v>
      </c>
      <c r="C18" s="26">
        <v>15</v>
      </c>
      <c r="D18" s="5"/>
      <c r="E18" s="5"/>
      <c r="F18" s="5"/>
      <c r="G18" s="5"/>
      <c r="H18" s="5"/>
      <c r="I18" s="3"/>
      <c r="J18" s="26">
        <v>15</v>
      </c>
      <c r="K18" s="5"/>
      <c r="L18" s="5"/>
      <c r="M18" s="5"/>
      <c r="N18" s="5"/>
      <c r="O18" s="3"/>
      <c r="P18" s="3"/>
      <c r="Q18" s="26">
        <v>5</v>
      </c>
      <c r="R18" s="5"/>
      <c r="S18" s="5"/>
      <c r="T18" s="5"/>
      <c r="U18" s="5"/>
      <c r="V18" s="3"/>
      <c r="W18" s="3"/>
      <c r="X18" s="26">
        <v>5</v>
      </c>
      <c r="Y18" s="5"/>
      <c r="Z18" s="5"/>
      <c r="AA18" s="5"/>
      <c r="AB18" s="5"/>
    </row>
    <row r="19" spans="2:28" ht="12.75">
      <c r="B19" s="5" t="s">
        <v>37</v>
      </c>
      <c r="C19" s="27">
        <f>(C17+C18)*C16*C6/1000</f>
        <v>81</v>
      </c>
      <c r="D19" s="5"/>
      <c r="E19" s="5"/>
      <c r="F19" s="5"/>
      <c r="G19" s="5"/>
      <c r="H19" s="5"/>
      <c r="I19" s="3"/>
      <c r="J19" s="27">
        <f>(J17+J18)*J16*J6/1000</f>
        <v>81</v>
      </c>
      <c r="K19" s="5"/>
      <c r="L19" s="5"/>
      <c r="M19" s="5"/>
      <c r="N19" s="5"/>
      <c r="O19" s="3"/>
      <c r="P19" s="3"/>
      <c r="Q19" s="27">
        <f>(Q17+Q18)*Q16*Q6/1000</f>
        <v>30.375</v>
      </c>
      <c r="R19" s="5"/>
      <c r="S19" s="5"/>
      <c r="T19" s="5"/>
      <c r="U19" s="5"/>
      <c r="V19" s="3"/>
      <c r="W19" s="3"/>
      <c r="X19" s="27">
        <f>(X17+X18)*X16*X6/1000</f>
        <v>54.8625</v>
      </c>
      <c r="Y19" s="5"/>
      <c r="Z19" s="5"/>
      <c r="AA19" s="5"/>
      <c r="AB19" s="5"/>
    </row>
    <row r="20" spans="2:28" ht="12.75">
      <c r="B20" s="10" t="s">
        <v>40</v>
      </c>
      <c r="C20" s="5"/>
      <c r="D20" s="5"/>
      <c r="E20" s="5"/>
      <c r="F20" s="5"/>
      <c r="G20" s="5"/>
      <c r="H20" s="5"/>
      <c r="I20" s="10"/>
      <c r="J20" s="5"/>
      <c r="K20" s="5"/>
      <c r="L20" s="5"/>
      <c r="M20" s="5"/>
      <c r="N20" s="5"/>
      <c r="O20" s="3"/>
      <c r="P20" s="10"/>
      <c r="Q20" s="5"/>
      <c r="R20" s="5"/>
      <c r="S20" s="5"/>
      <c r="T20" s="5"/>
      <c r="U20" s="5"/>
      <c r="V20" s="3"/>
      <c r="W20" s="10"/>
      <c r="X20" s="5"/>
      <c r="Y20" s="5"/>
      <c r="Z20" s="5"/>
      <c r="AA20" s="5"/>
      <c r="AB20" s="5"/>
    </row>
    <row r="21" spans="2:28" ht="12.75">
      <c r="B21" s="10"/>
      <c r="C21" s="5"/>
      <c r="D21" s="5"/>
      <c r="E21" s="5"/>
      <c r="F21" s="5"/>
      <c r="G21" s="5"/>
      <c r="H21" s="5"/>
      <c r="I21" s="10"/>
      <c r="J21" s="5"/>
      <c r="K21" s="5"/>
      <c r="L21" s="5"/>
      <c r="M21" s="5"/>
      <c r="N21" s="5"/>
      <c r="O21" s="3"/>
      <c r="P21" s="10"/>
      <c r="Q21" s="5"/>
      <c r="R21" s="5"/>
      <c r="S21" s="5"/>
      <c r="T21" s="5"/>
      <c r="U21" s="5"/>
      <c r="V21" s="3"/>
      <c r="W21" s="10"/>
      <c r="X21" s="5"/>
      <c r="Y21" s="5"/>
      <c r="Z21" s="5"/>
      <c r="AA21" s="5"/>
      <c r="AB21" s="5"/>
    </row>
    <row r="22" spans="2:28" ht="37.5" customHeight="1">
      <c r="B22" s="22" t="s">
        <v>33</v>
      </c>
      <c r="C22" s="3"/>
      <c r="D22" s="5"/>
      <c r="E22" s="5"/>
      <c r="F22" s="5"/>
      <c r="G22" s="5"/>
      <c r="H22" s="5"/>
      <c r="I22" s="22"/>
      <c r="J22" s="3"/>
      <c r="K22" s="5"/>
      <c r="L22" s="5"/>
      <c r="M22" s="5"/>
      <c r="N22" s="5"/>
      <c r="O22" s="3"/>
      <c r="P22" s="22"/>
      <c r="Q22" s="3"/>
      <c r="R22" s="5"/>
      <c r="S22" s="5"/>
      <c r="T22" s="5"/>
      <c r="U22" s="5"/>
      <c r="V22" s="3"/>
      <c r="W22" s="22"/>
      <c r="X22" s="3"/>
      <c r="Y22" s="5"/>
      <c r="Z22" s="5"/>
      <c r="AA22" s="5"/>
      <c r="AB22" s="5"/>
    </row>
    <row r="23" spans="2:28" ht="17.25" customHeight="1">
      <c r="B23" s="5" t="s">
        <v>5</v>
      </c>
      <c r="C23" s="11">
        <v>0.9</v>
      </c>
      <c r="D23" s="5"/>
      <c r="E23" s="5"/>
      <c r="F23" s="5"/>
      <c r="G23" s="5"/>
      <c r="H23" s="5"/>
      <c r="I23" s="3"/>
      <c r="J23" s="11">
        <v>0.9</v>
      </c>
      <c r="K23" s="5"/>
      <c r="L23" s="5"/>
      <c r="M23" s="5"/>
      <c r="N23" s="5"/>
      <c r="O23" s="3"/>
      <c r="P23" s="3"/>
      <c r="Q23" s="11">
        <v>0.9</v>
      </c>
      <c r="R23" s="5"/>
      <c r="S23" s="5"/>
      <c r="T23" s="5"/>
      <c r="U23" s="5"/>
      <c r="V23" s="3"/>
      <c r="W23" s="3"/>
      <c r="X23" s="11">
        <v>0.95</v>
      </c>
      <c r="Y23" s="5"/>
      <c r="Z23" s="5"/>
      <c r="AA23" s="5"/>
      <c r="AB23" s="5"/>
    </row>
    <row r="24" spans="2:28" ht="15.75" customHeight="1">
      <c r="B24" s="5" t="s">
        <v>23</v>
      </c>
      <c r="C24" s="26">
        <v>2.5</v>
      </c>
      <c r="D24" s="5"/>
      <c r="E24" s="5"/>
      <c r="F24" s="5"/>
      <c r="G24" s="5"/>
      <c r="H24" s="5"/>
      <c r="I24" s="3"/>
      <c r="J24" s="26">
        <v>2.5</v>
      </c>
      <c r="K24" s="5"/>
      <c r="L24" s="5"/>
      <c r="M24" s="5"/>
      <c r="N24" s="5"/>
      <c r="O24" s="3"/>
      <c r="P24" s="3"/>
      <c r="Q24" s="26">
        <v>1</v>
      </c>
      <c r="R24" s="5"/>
      <c r="S24" s="5"/>
      <c r="T24" s="5"/>
      <c r="U24" s="5"/>
      <c r="V24" s="3"/>
      <c r="W24" s="3"/>
      <c r="X24" s="26">
        <v>1</v>
      </c>
      <c r="Y24" s="5"/>
      <c r="Z24" s="5"/>
      <c r="AA24" s="5"/>
      <c r="AB24" s="5"/>
    </row>
    <row r="25" spans="2:28" ht="15.75" customHeight="1">
      <c r="B25" s="3" t="s">
        <v>38</v>
      </c>
      <c r="C25" s="27">
        <f>C6*C23*C24/1000</f>
        <v>10.125</v>
      </c>
      <c r="D25" s="5"/>
      <c r="E25" s="5"/>
      <c r="F25" s="5"/>
      <c r="G25" s="5"/>
      <c r="H25" s="5"/>
      <c r="I25" s="3"/>
      <c r="J25" s="27">
        <f>J6*J23*J24/1000</f>
        <v>10.125</v>
      </c>
      <c r="K25" s="5"/>
      <c r="L25" s="5"/>
      <c r="M25" s="5"/>
      <c r="N25" s="5"/>
      <c r="O25" s="3"/>
      <c r="P25" s="3"/>
      <c r="Q25" s="27">
        <f>Q6*Q23*Q24/1000</f>
        <v>4.05</v>
      </c>
      <c r="R25" s="5"/>
      <c r="S25" s="5"/>
      <c r="T25" s="5"/>
      <c r="U25" s="5"/>
      <c r="V25" s="3"/>
      <c r="W25" s="3"/>
      <c r="X25" s="27">
        <f>X6*X23*X24/1000</f>
        <v>7.315</v>
      </c>
      <c r="Y25" s="5"/>
      <c r="Z25" s="5"/>
      <c r="AA25" s="5"/>
      <c r="AB25" s="5"/>
    </row>
    <row r="26" spans="2:28" ht="16.5" customHeight="1">
      <c r="B26" s="10"/>
      <c r="C26" s="5"/>
      <c r="D26" s="5"/>
      <c r="E26" s="5"/>
      <c r="F26" s="5"/>
      <c r="G26" s="5"/>
      <c r="H26" s="11"/>
      <c r="I26" s="10"/>
      <c r="J26" s="5"/>
      <c r="K26" s="5"/>
      <c r="L26" s="5"/>
      <c r="M26" s="5"/>
      <c r="N26" s="5"/>
      <c r="O26" s="3"/>
      <c r="P26" s="10"/>
      <c r="Q26" s="5"/>
      <c r="R26" s="5"/>
      <c r="S26" s="5"/>
      <c r="T26" s="5"/>
      <c r="U26" s="5"/>
      <c r="V26" s="3"/>
      <c r="W26" s="10"/>
      <c r="X26" s="5"/>
      <c r="Y26" s="5"/>
      <c r="Z26" s="5"/>
      <c r="AA26" s="5"/>
      <c r="AB26" s="5"/>
    </row>
    <row r="27" spans="2:28" ht="40.5" customHeight="1">
      <c r="B27" s="22" t="s">
        <v>31</v>
      </c>
      <c r="C27" s="3"/>
      <c r="D27" s="5"/>
      <c r="E27" s="5"/>
      <c r="F27" s="5"/>
      <c r="G27" s="5"/>
      <c r="H27" s="11"/>
      <c r="I27" s="22"/>
      <c r="J27" s="3"/>
      <c r="K27" s="5"/>
      <c r="L27" s="5"/>
      <c r="M27" s="5"/>
      <c r="N27" s="5"/>
      <c r="O27" s="3"/>
      <c r="P27" s="22"/>
      <c r="Q27" s="3"/>
      <c r="R27" s="5"/>
      <c r="S27" s="5"/>
      <c r="T27" s="5"/>
      <c r="U27" s="5"/>
      <c r="V27" s="3"/>
      <c r="W27" s="22"/>
      <c r="X27" s="3"/>
      <c r="Y27" s="5"/>
      <c r="Z27" s="5"/>
      <c r="AA27" s="5"/>
      <c r="AB27" s="5"/>
    </row>
    <row r="28" spans="2:28" ht="28.5" customHeight="1">
      <c r="B28" s="28"/>
      <c r="C28" s="29" t="s">
        <v>41</v>
      </c>
      <c r="D28" s="24" t="s">
        <v>6</v>
      </c>
      <c r="E28" s="24" t="s">
        <v>6</v>
      </c>
      <c r="F28" s="24" t="s">
        <v>6</v>
      </c>
      <c r="G28" s="24" t="s">
        <v>7</v>
      </c>
      <c r="H28" s="11"/>
      <c r="I28" s="22"/>
      <c r="J28" s="29" t="s">
        <v>41</v>
      </c>
      <c r="K28" s="24" t="s">
        <v>6</v>
      </c>
      <c r="L28" s="24" t="s">
        <v>6</v>
      </c>
      <c r="M28" s="24" t="s">
        <v>6</v>
      </c>
      <c r="N28" s="24" t="s">
        <v>7</v>
      </c>
      <c r="O28" s="3"/>
      <c r="P28" s="22"/>
      <c r="Q28" s="29" t="s">
        <v>41</v>
      </c>
      <c r="R28" s="24" t="s">
        <v>6</v>
      </c>
      <c r="S28" s="24" t="s">
        <v>6</v>
      </c>
      <c r="T28" s="24" t="s">
        <v>6</v>
      </c>
      <c r="U28" s="24" t="s">
        <v>7</v>
      </c>
      <c r="V28" s="3"/>
      <c r="W28" s="22"/>
      <c r="X28" s="29" t="s">
        <v>41</v>
      </c>
      <c r="Y28" s="24" t="s">
        <v>6</v>
      </c>
      <c r="Z28" s="24" t="s">
        <v>6</v>
      </c>
      <c r="AA28" s="24" t="s">
        <v>6</v>
      </c>
      <c r="AB28" s="24" t="s">
        <v>7</v>
      </c>
    </row>
    <row r="29" spans="2:28" ht="17.25" customHeight="1">
      <c r="B29" s="3" t="s">
        <v>24</v>
      </c>
      <c r="C29" s="11">
        <v>250</v>
      </c>
      <c r="D29" s="11">
        <v>250</v>
      </c>
      <c r="E29" s="11">
        <v>300</v>
      </c>
      <c r="F29" s="11">
        <v>300</v>
      </c>
      <c r="G29" s="11">
        <v>0</v>
      </c>
      <c r="H29" s="11"/>
      <c r="I29" s="3"/>
      <c r="J29" s="11">
        <v>250</v>
      </c>
      <c r="K29" s="11">
        <v>250</v>
      </c>
      <c r="L29" s="11">
        <v>300</v>
      </c>
      <c r="M29" s="11">
        <v>300</v>
      </c>
      <c r="N29" s="11">
        <v>0</v>
      </c>
      <c r="O29" s="3"/>
      <c r="P29" s="3"/>
      <c r="Q29" s="11">
        <v>0</v>
      </c>
      <c r="R29" s="11">
        <v>300</v>
      </c>
      <c r="S29" s="11">
        <v>300</v>
      </c>
      <c r="T29" s="11">
        <v>900</v>
      </c>
      <c r="U29" s="11">
        <v>5280</v>
      </c>
      <c r="V29" s="3"/>
      <c r="W29" s="3"/>
      <c r="X29" s="11">
        <v>0</v>
      </c>
      <c r="Y29" s="11">
        <v>300</v>
      </c>
      <c r="Z29" s="11">
        <v>300</v>
      </c>
      <c r="AA29" s="11">
        <v>900</v>
      </c>
      <c r="AB29" s="11">
        <v>5280</v>
      </c>
    </row>
    <row r="30" spans="2:28" ht="16.5" customHeight="1">
      <c r="B30" s="5" t="s">
        <v>25</v>
      </c>
      <c r="C30" s="24">
        <v>600</v>
      </c>
      <c r="D30" s="24">
        <v>80</v>
      </c>
      <c r="E30" s="24">
        <v>80</v>
      </c>
      <c r="F30" s="24">
        <v>80</v>
      </c>
      <c r="G30" s="24">
        <v>600</v>
      </c>
      <c r="H30" s="5"/>
      <c r="I30" s="3"/>
      <c r="J30" s="24">
        <v>600</v>
      </c>
      <c r="K30" s="24">
        <v>80</v>
      </c>
      <c r="L30" s="24">
        <v>80</v>
      </c>
      <c r="M30" s="24">
        <v>80</v>
      </c>
      <c r="N30" s="24">
        <v>600</v>
      </c>
      <c r="O30" s="3"/>
      <c r="P30" s="3"/>
      <c r="Q30" s="24">
        <v>600</v>
      </c>
      <c r="R30" s="24">
        <v>80</v>
      </c>
      <c r="S30" s="24">
        <v>80</v>
      </c>
      <c r="T30" s="24">
        <v>80</v>
      </c>
      <c r="U30" s="24">
        <v>600</v>
      </c>
      <c r="V30" s="3"/>
      <c r="W30" s="3"/>
      <c r="X30" s="24">
        <v>600</v>
      </c>
      <c r="Y30" s="24">
        <v>80</v>
      </c>
      <c r="Z30" s="24">
        <v>80</v>
      </c>
      <c r="AA30" s="24">
        <v>80</v>
      </c>
      <c r="AB30" s="24">
        <v>600</v>
      </c>
    </row>
    <row r="31" spans="2:28" ht="15.75" customHeight="1">
      <c r="B31" s="5" t="s">
        <v>8</v>
      </c>
      <c r="C31" s="11">
        <v>0.5</v>
      </c>
      <c r="D31" s="11">
        <v>0.5</v>
      </c>
      <c r="E31" s="11">
        <v>0.5</v>
      </c>
      <c r="F31" s="11">
        <v>0.5</v>
      </c>
      <c r="G31" s="11">
        <v>0.5</v>
      </c>
      <c r="H31" s="5"/>
      <c r="I31" s="3"/>
      <c r="J31" s="11">
        <v>1.1</v>
      </c>
      <c r="K31" s="11">
        <v>1.1</v>
      </c>
      <c r="L31" s="11">
        <v>1.1</v>
      </c>
      <c r="M31" s="11">
        <v>1.1</v>
      </c>
      <c r="N31" s="11">
        <v>1.1</v>
      </c>
      <c r="O31" s="3"/>
      <c r="P31" s="3"/>
      <c r="Q31" s="11">
        <v>1.1</v>
      </c>
      <c r="R31" s="11">
        <v>1.1</v>
      </c>
      <c r="S31" s="11">
        <v>1.1</v>
      </c>
      <c r="T31" s="11">
        <v>1.1</v>
      </c>
      <c r="U31" s="11">
        <v>1.1</v>
      </c>
      <c r="V31" s="3"/>
      <c r="W31" s="3"/>
      <c r="X31" s="11">
        <v>1</v>
      </c>
      <c r="Y31" s="11">
        <v>1</v>
      </c>
      <c r="Z31" s="11">
        <v>1</v>
      </c>
      <c r="AA31" s="11">
        <v>1</v>
      </c>
      <c r="AB31" s="11">
        <v>1</v>
      </c>
    </row>
    <row r="32" spans="2:28" ht="16.5" customHeight="1">
      <c r="B32" s="5" t="s">
        <v>5</v>
      </c>
      <c r="C32" s="11">
        <v>0.9</v>
      </c>
      <c r="D32" s="5"/>
      <c r="E32" s="5"/>
      <c r="F32" s="5"/>
      <c r="G32" s="5"/>
      <c r="H32" s="5"/>
      <c r="I32" s="3"/>
      <c r="J32" s="11">
        <v>0.9</v>
      </c>
      <c r="K32" s="5"/>
      <c r="L32" s="5"/>
      <c r="M32" s="5"/>
      <c r="N32" s="5"/>
      <c r="O32" s="3"/>
      <c r="P32" s="3"/>
      <c r="Q32" s="11">
        <v>0.9</v>
      </c>
      <c r="R32" s="5"/>
      <c r="S32" s="5"/>
      <c r="T32" s="5"/>
      <c r="U32" s="5"/>
      <c r="V32" s="3"/>
      <c r="W32" s="3"/>
      <c r="X32" s="11">
        <v>0.95</v>
      </c>
      <c r="Y32" s="5"/>
      <c r="Z32" s="5"/>
      <c r="AA32" s="5"/>
      <c r="AB32" s="5"/>
    </row>
    <row r="33" spans="2:28" ht="33" customHeight="1">
      <c r="B33" s="5" t="s">
        <v>39</v>
      </c>
      <c r="C33" s="27">
        <f>((C29*C30*C31)+(D29*D30*D31)+(E29*E30*E31)+(F29*F30*F31)+(G29*G30*G31))*C32/1000</f>
        <v>98.1</v>
      </c>
      <c r="D33" s="5"/>
      <c r="E33" s="5"/>
      <c r="F33" s="5"/>
      <c r="G33" s="5"/>
      <c r="H33" s="5"/>
      <c r="I33" s="3"/>
      <c r="J33" s="27">
        <f>((J29*J30*J31)+(K29*K30*K31)+(L29*L30*L31)+(M29*M30*M31)+(N29*N30*N31))*J32/1000</f>
        <v>215.82</v>
      </c>
      <c r="K33" s="5"/>
      <c r="L33" s="5"/>
      <c r="M33" s="5"/>
      <c r="N33" s="5"/>
      <c r="O33" s="3"/>
      <c r="P33" s="3"/>
      <c r="Q33" s="27">
        <f>((Q29*Q30*Q31)+(R29*R30*R31)+(S29*S30*S31)+(T29*T30*T31)+(U29*U30*U31))*Q32/1000</f>
        <v>3255.1200000000003</v>
      </c>
      <c r="R33" s="5"/>
      <c r="S33" s="5"/>
      <c r="T33" s="5"/>
      <c r="U33" s="5"/>
      <c r="V33" s="3"/>
      <c r="W33" s="3"/>
      <c r="X33" s="27">
        <f>((X29*X30*X31)+(Y29*Y30*Y31)+(Z29*Z30*Z31)+(AA29*AA30*AA31)+(AB29*AB30*AB31))*X32/1000</f>
        <v>3123.6</v>
      </c>
      <c r="Y33" s="5"/>
      <c r="Z33" s="5"/>
      <c r="AA33" s="5"/>
      <c r="AB33" s="5"/>
    </row>
    <row r="34" spans="2:23" ht="15" customHeight="1">
      <c r="B34" s="10" t="s">
        <v>30</v>
      </c>
      <c r="I34" s="10"/>
      <c r="O34" s="3"/>
      <c r="P34" s="10"/>
      <c r="V34" s="3"/>
      <c r="W34" s="10"/>
    </row>
    <row r="35" spans="2:23" ht="13.5" thickBot="1">
      <c r="B35" s="10"/>
      <c r="I35" s="10"/>
      <c r="O35" s="3"/>
      <c r="P35" s="10"/>
      <c r="V35" s="3"/>
      <c r="W35" s="10"/>
    </row>
    <row r="36" spans="2:24" ht="36" customHeight="1" thickBot="1">
      <c r="B36" s="13" t="s">
        <v>32</v>
      </c>
      <c r="C36" s="2"/>
      <c r="I36" s="13" t="s">
        <v>32</v>
      </c>
      <c r="J36" s="2"/>
      <c r="O36" s="3"/>
      <c r="P36" s="13" t="s">
        <v>32</v>
      </c>
      <c r="Q36" s="2"/>
      <c r="V36" s="3"/>
      <c r="W36" s="13" t="s">
        <v>32</v>
      </c>
      <c r="X36" s="2"/>
    </row>
    <row r="37" spans="2:24" ht="16.5" customHeight="1">
      <c r="B37" s="4" t="s">
        <v>9</v>
      </c>
      <c r="C37" s="8">
        <v>1.2</v>
      </c>
      <c r="I37" s="4" t="s">
        <v>9</v>
      </c>
      <c r="J37" s="8">
        <v>1.2</v>
      </c>
      <c r="O37" s="3"/>
      <c r="P37" s="4" t="s">
        <v>9</v>
      </c>
      <c r="Q37" s="8">
        <v>1.2</v>
      </c>
      <c r="V37" s="3"/>
      <c r="W37" s="4" t="s">
        <v>9</v>
      </c>
      <c r="X37" s="8">
        <v>1.2</v>
      </c>
    </row>
    <row r="38" spans="2:24" ht="17.25" customHeight="1">
      <c r="B38" s="4" t="s">
        <v>10</v>
      </c>
      <c r="C38" s="8">
        <v>45</v>
      </c>
      <c r="I38" s="4" t="s">
        <v>10</v>
      </c>
      <c r="J38" s="8">
        <v>45</v>
      </c>
      <c r="O38" s="3"/>
      <c r="P38" s="4" t="s">
        <v>10</v>
      </c>
      <c r="Q38" s="8">
        <v>45</v>
      </c>
      <c r="V38" s="3"/>
      <c r="W38" s="4" t="s">
        <v>10</v>
      </c>
      <c r="X38" s="8">
        <v>45</v>
      </c>
    </row>
    <row r="39" spans="2:24" ht="15" customHeight="1">
      <c r="B39" s="4" t="s">
        <v>11</v>
      </c>
      <c r="C39" s="12">
        <v>45</v>
      </c>
      <c r="I39" s="4" t="s">
        <v>11</v>
      </c>
      <c r="J39" s="12">
        <v>55</v>
      </c>
      <c r="O39" s="3"/>
      <c r="P39" s="4" t="s">
        <v>11</v>
      </c>
      <c r="Q39" s="12">
        <v>45</v>
      </c>
      <c r="V39" s="3"/>
      <c r="W39" s="4" t="s">
        <v>11</v>
      </c>
      <c r="X39" s="12">
        <v>45</v>
      </c>
    </row>
    <row r="40" spans="2:24" ht="17.25" customHeight="1" thickBot="1">
      <c r="B40" s="9" t="s">
        <v>12</v>
      </c>
      <c r="C40" s="14">
        <f>C9*C12*C37*(C39-C38)/3.6/1000</f>
        <v>0</v>
      </c>
      <c r="I40" s="9" t="s">
        <v>12</v>
      </c>
      <c r="J40" s="14">
        <f>J9*J12*J37*(J39-J38)/3.6/1000</f>
        <v>25.116666666666664</v>
      </c>
      <c r="O40" s="3"/>
      <c r="P40" s="9" t="s">
        <v>12</v>
      </c>
      <c r="Q40" s="14">
        <f>Q9*Q12*Q37*(Q39-Q38)/3.6/1000</f>
        <v>0</v>
      </c>
      <c r="V40" s="3"/>
      <c r="W40" s="9" t="s">
        <v>12</v>
      </c>
      <c r="X40" s="14">
        <f>X9*X12*X37*(X39-X38)/3.6/1000</f>
        <v>0</v>
      </c>
    </row>
    <row r="41" spans="2:23" ht="16.5" customHeight="1" thickBot="1">
      <c r="B41" s="10"/>
      <c r="I41" s="10"/>
      <c r="O41" s="3"/>
      <c r="P41" s="10"/>
      <c r="V41" s="3"/>
      <c r="W41" s="10"/>
    </row>
    <row r="42" spans="2:24" ht="29.25" customHeight="1" thickBot="1">
      <c r="B42" s="1" t="s">
        <v>13</v>
      </c>
      <c r="C42" s="2"/>
      <c r="I42" s="1" t="s">
        <v>13</v>
      </c>
      <c r="J42" s="2"/>
      <c r="O42" s="3"/>
      <c r="P42" s="1" t="s">
        <v>13</v>
      </c>
      <c r="Q42" s="2"/>
      <c r="V42" s="3"/>
      <c r="W42" s="1" t="s">
        <v>13</v>
      </c>
      <c r="X42" s="2"/>
    </row>
    <row r="43" spans="2:24" ht="19.5" customHeight="1">
      <c r="B43" s="15" t="s">
        <v>14</v>
      </c>
      <c r="C43" s="16">
        <f>C19+C33+C25+C40</f>
        <v>189.225</v>
      </c>
      <c r="I43" s="15" t="s">
        <v>14</v>
      </c>
      <c r="J43" s="16">
        <f>J19+J33+J25+J40</f>
        <v>332.06166666666667</v>
      </c>
      <c r="O43" s="3"/>
      <c r="P43" s="15" t="s">
        <v>14</v>
      </c>
      <c r="Q43" s="16">
        <f>Q19+Q33+Q25+Q40</f>
        <v>3289.5450000000005</v>
      </c>
      <c r="V43" s="3"/>
      <c r="W43" s="15" t="s">
        <v>14</v>
      </c>
      <c r="X43" s="16">
        <f>X19+X33+X25+X40</f>
        <v>3185.7775</v>
      </c>
    </row>
    <row r="44" spans="2:24" ht="20.25" customHeight="1">
      <c r="B44" s="6" t="s">
        <v>26</v>
      </c>
      <c r="C44" s="17">
        <f>IF(C6=0,0,C43/C6*1000)</f>
        <v>42.05</v>
      </c>
      <c r="I44" s="6" t="s">
        <v>26</v>
      </c>
      <c r="J44" s="17">
        <f>IF(J6=0,0,J43/J6*1000)</f>
        <v>73.79148148148148</v>
      </c>
      <c r="O44" s="3"/>
      <c r="P44" s="6" t="s">
        <v>26</v>
      </c>
      <c r="Q44" s="17">
        <f>IF(Q6=0,0,Q43/Q6*1000)</f>
        <v>731.0100000000001</v>
      </c>
      <c r="V44" s="3"/>
      <c r="W44" s="6" t="s">
        <v>26</v>
      </c>
      <c r="X44" s="17">
        <f>IF(X6=0,0,X43/X6*1000)</f>
        <v>413.73733766233767</v>
      </c>
    </row>
    <row r="45" spans="2:24" ht="18.75" customHeight="1" thickBot="1">
      <c r="B45" s="7" t="s">
        <v>27</v>
      </c>
      <c r="C45" s="18">
        <f>IF(C7=0,0,C43/C7*1000)</f>
        <v>29.73365807668133</v>
      </c>
      <c r="I45" s="7" t="s">
        <v>27</v>
      </c>
      <c r="J45" s="18">
        <f>IF(J7=0,0,J43/J7*1000)</f>
        <v>52.17813743976535</v>
      </c>
      <c r="O45" s="3"/>
      <c r="P45" s="7" t="s">
        <v>27</v>
      </c>
      <c r="Q45" s="18">
        <f>IF(Q7=0,0,Q43/Q7*1000)</f>
        <v>712.0227272727274</v>
      </c>
      <c r="V45" s="3"/>
      <c r="W45" s="7" t="s">
        <v>27</v>
      </c>
      <c r="X45" s="18">
        <f>IF(X7=0,0,X43/X7*1000)</f>
        <v>403.2629746835443</v>
      </c>
    </row>
    <row r="46" spans="15:22" ht="16.5" customHeight="1" thickBot="1">
      <c r="O46" s="3"/>
      <c r="V46" s="3"/>
    </row>
    <row r="47" spans="2:24" ht="29.25" customHeight="1" thickBot="1">
      <c r="B47" s="1" t="s">
        <v>15</v>
      </c>
      <c r="C47" s="2"/>
      <c r="I47" s="1" t="s">
        <v>15</v>
      </c>
      <c r="J47" s="2"/>
      <c r="O47" s="3"/>
      <c r="P47" s="1" t="s">
        <v>15</v>
      </c>
      <c r="Q47" s="2"/>
      <c r="V47" s="3"/>
      <c r="W47" s="1" t="s">
        <v>15</v>
      </c>
      <c r="X47" s="2"/>
    </row>
    <row r="48" spans="2:24" ht="16.5" customHeight="1">
      <c r="B48" s="15" t="s">
        <v>16</v>
      </c>
      <c r="C48" s="19">
        <f>C43*C13</f>
        <v>52983</v>
      </c>
      <c r="I48" s="15" t="s">
        <v>16</v>
      </c>
      <c r="J48" s="19">
        <f>J43*J13</f>
        <v>92977.26666666666</v>
      </c>
      <c r="O48" s="3"/>
      <c r="P48" s="15" t="s">
        <v>16</v>
      </c>
      <c r="Q48" s="19">
        <f>Q43*Q13</f>
        <v>723699.9000000001</v>
      </c>
      <c r="V48" s="3"/>
      <c r="W48" s="15" t="s">
        <v>16</v>
      </c>
      <c r="X48" s="19">
        <f>X43*X13</f>
        <v>700871.05</v>
      </c>
    </row>
    <row r="49" spans="2:24" ht="19.5" customHeight="1">
      <c r="B49" s="6" t="s">
        <v>28</v>
      </c>
      <c r="C49" s="20">
        <f>IF(C6=0,0,C48/C6)</f>
        <v>11.774</v>
      </c>
      <c r="I49" s="6" t="s">
        <v>28</v>
      </c>
      <c r="J49" s="20">
        <f>IF(J6=0,0,J48/J6)</f>
        <v>20.661614814814815</v>
      </c>
      <c r="O49" s="3"/>
      <c r="P49" s="6" t="s">
        <v>28</v>
      </c>
      <c r="Q49" s="20">
        <f>IF(Q6=0,0,Q48/Q6)</f>
        <v>160.82220000000004</v>
      </c>
      <c r="V49" s="3"/>
      <c r="W49" s="6" t="s">
        <v>28</v>
      </c>
      <c r="X49" s="20">
        <f>IF(X6=0,0,X48/X6)</f>
        <v>91.0222142857143</v>
      </c>
    </row>
    <row r="50" spans="2:24" ht="19.5" customHeight="1" thickBot="1">
      <c r="B50" s="7" t="s">
        <v>29</v>
      </c>
      <c r="C50" s="21">
        <f>IF(C7=0,0,C48/C7)</f>
        <v>8.325424261470774</v>
      </c>
      <c r="I50" s="7" t="s">
        <v>29</v>
      </c>
      <c r="J50" s="21">
        <f>IF(J7=0,0,J48/J7)</f>
        <v>14.609878483134297</v>
      </c>
      <c r="O50" s="3"/>
      <c r="P50" s="7" t="s">
        <v>29</v>
      </c>
      <c r="Q50" s="21">
        <f>IF(Q7=0,0,Q48/Q7)</f>
        <v>156.64500000000004</v>
      </c>
      <c r="V50" s="3"/>
      <c r="W50" s="7" t="s">
        <v>29</v>
      </c>
      <c r="X50" s="21">
        <f>IF(X7=0,0,X48/X7)</f>
        <v>88.71785443037976</v>
      </c>
    </row>
    <row r="51" spans="9:28" ht="15" customHeight="1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9:28" ht="15.75" customHeight="1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9:28" ht="12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9:26" ht="12.7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9:26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9:26" ht="12.7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9:26" ht="12.75">
      <c r="I57" s="3" t="s">
        <v>46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9:26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9:26" ht="12.75" customHeight="1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9:26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9:26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9:26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9:26" ht="12.75" customHeight="1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9:26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9:26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9:26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9:26" ht="12.7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9:26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9:26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9:26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9:26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9:26" ht="12.7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9:26" ht="12.7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9:26" ht="12.7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9:26" ht="12.75" customHeight="1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9:26" ht="12.7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9:26" ht="12.7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9:26" ht="12.7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9:26" ht="12.7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9:26" ht="12.7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9:26" ht="12.7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9:26" ht="12.7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9:26" ht="12.7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9:26" ht="12.7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9:26" ht="12.7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9:26" ht="12.7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9:26" ht="12.7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9:26" ht="12.7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9:26" ht="12.7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9:26" ht="12.7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9:26" ht="12.7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9:26" ht="12.7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9:26" ht="12.7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9:26" ht="12.7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9:26" ht="12.7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9:26" ht="12.7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9:26" ht="12.7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9:26" ht="12.7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66" scale="54" r:id="rId14"/>
  <drawing r:id="rId13"/>
  <legacyDrawing r:id="rId12"/>
  <oleObjects>
    <oleObject progId="Equation.DSMT4" shapeId="1462432" r:id="rId1"/>
    <oleObject progId="Equation.DSMT4" shapeId="1462434" r:id="rId2"/>
    <oleObject progId="Equation.DSMT4" shapeId="1473928" r:id="rId3"/>
    <oleObject progId="Equation.DSMT4" shapeId="1473930" r:id="rId4"/>
    <oleObject progId="Equation.DSMT4" shapeId="1481907" r:id="rId5"/>
    <oleObject progId="Equation.DSMT4" shapeId="1481908" r:id="rId6"/>
    <oleObject progId="Equation.DSMT4" shapeId="1481909" r:id="rId7"/>
    <oleObject progId="Equation.DSMT4" shapeId="1481910" r:id="rId8"/>
    <oleObject progId="Equation.DSMT4" shapeId="1481911" r:id="rId9"/>
    <oleObject progId="Equation.DSMT4" shapeId="1485897" r:id="rId10"/>
    <oleObject progId="Equation.DSMT4" shapeId="1485899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mysatz</cp:lastModifiedBy>
  <cp:lastPrinted>2008-04-23T18:31:27Z</cp:lastPrinted>
  <dcterms:created xsi:type="dcterms:W3CDTF">2008-03-26T10:24:09Z</dcterms:created>
  <dcterms:modified xsi:type="dcterms:W3CDTF">2008-04-23T18:43:37Z</dcterms:modified>
  <cp:category/>
  <cp:version/>
  <cp:contentType/>
  <cp:contentStatus/>
</cp:coreProperties>
</file>