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<sst xmlns="http://schemas.openxmlformats.org/spreadsheetml/2006/main" count="81" uniqueCount="81">
  <si>
    <t>Legende</t>
  </si>
  <si>
    <t>Fest vorgegeben, bitte nichts eintragen</t>
  </si>
  <si>
    <t>Hier bitte eintragen</t>
  </si>
  <si>
    <t>Ergebnisse, bitte nichts eintragen</t>
  </si>
  <si>
    <t>Hier bitte EURE Werte eintragen</t>
  </si>
  <si>
    <t>Herstellungsenergieabschätzung</t>
  </si>
  <si>
    <t>GEBÄUDEDATEN</t>
  </si>
  <si>
    <t>Fläche/Volumen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</si>
  <si>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</si>
  <si>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</si>
  <si>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</si>
  <si>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</si>
  <si>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(BRI * 0.9)</t>
  </si>
  <si>
    <t>Eingabehilfe (siehe auch Powerpoint-Präsentation)</t>
  </si>
  <si>
    <t>BEURTEILUNG GEBÄUDE</t>
  </si>
  <si>
    <t>Graue Energie bezogen auf die BGF in [kWh/m²]</t>
  </si>
  <si>
    <t>Volumen Material Rohbau [m³]</t>
  </si>
  <si>
    <t>Komplexität</t>
  </si>
  <si>
    <t>leichte Bauweise</t>
  </si>
  <si>
    <t>mittelschwere Bauweise</t>
  </si>
  <si>
    <t>schwere Bauweise</t>
  </si>
  <si>
    <t>Rohdichte Baumaterial [kg/m³]</t>
  </si>
  <si>
    <t>gering</t>
  </si>
  <si>
    <t>Gewicht Rohbau [kg]</t>
  </si>
  <si>
    <t>durchschnittlich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</si>
  <si>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</si>
  <si>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165 - 625</t>
  </si>
  <si>
    <t>hoch</t>
  </si>
  <si>
    <t>Wärmetauschendene Gebäudehüllfläche A [m²]</t>
  </si>
  <si>
    <t>Übertrag aus HWB</t>
  </si>
  <si>
    <t>A/V - Verhältnis [1/m]</t>
  </si>
  <si>
    <t xml:space="preserve">0,15 - 1,05 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</si>
  <si>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</si>
  <si>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</si>
  <si>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ca. 0,15</t>
  </si>
  <si>
    <t>HE BAUSTOFFE, ERRICHTUNG UND HAUSTECHNIK</t>
  </si>
  <si>
    <t>Anteil HE der Haustechnik</t>
  </si>
  <si>
    <t>spezifische Graue Energie bezogen auf die Bruttofläche [kWh/m²]</t>
  </si>
  <si>
    <t>%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</si>
  <si>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</si>
  <si>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Wohnen</t>
  </si>
  <si>
    <t>HE Haustechnik in % der gesamten HE</t>
  </si>
  <si>
    <t>Büro</t>
  </si>
  <si>
    <t>HE gesamt</t>
  </si>
  <si>
    <t>Lebenszyklus [Jahre]</t>
  </si>
  <si>
    <t>HE bezogen auf mittlere Lebensdauer [MWh/a]</t>
  </si>
  <si>
    <t>HE BAU IM DETAIL</t>
  </si>
  <si>
    <t>Kennwerte verschiedener Materialien</t>
  </si>
  <si>
    <t>Volumen sind zu berechnen, Materialwerte zu recherchieren</t>
  </si>
  <si>
    <t>Volumen [m³]</t>
  </si>
  <si>
    <t>spez. HE [kWh/kg]</t>
  </si>
  <si>
    <t>HE [MWh]</t>
  </si>
  <si>
    <t>Anteil</t>
  </si>
  <si>
    <t>Dichte [kg/m³]</t>
  </si>
  <si>
    <t>HE [kWh/m³]</t>
  </si>
  <si>
    <t>Rohbau (Stahlbeton)</t>
  </si>
  <si>
    <t>Stahlbeton</t>
  </si>
  <si>
    <t>Glasflächen</t>
  </si>
  <si>
    <t>Ziegel</t>
  </si>
  <si>
    <t>Isolierung</t>
  </si>
  <si>
    <t>Kalkstein</t>
  </si>
  <si>
    <t>Holzbau (Stützen und Decken)</t>
  </si>
  <si>
    <t>Glas</t>
  </si>
  <si>
    <t>Stahl</t>
  </si>
  <si>
    <t>Aluminium</t>
  </si>
  <si>
    <t>Kupfer</t>
  </si>
  <si>
    <t>PVC</t>
  </si>
  <si>
    <t>Gipskartonplatten</t>
  </si>
  <si>
    <t>Polyurethan</t>
  </si>
  <si>
    <t>Betonhohlblockstein</t>
  </si>
  <si>
    <t>Massiv Lehmsteine</t>
  </si>
  <si>
    <t>Steinwolle</t>
  </si>
  <si>
    <t>Polystyrol</t>
  </si>
  <si>
    <t>Holz</t>
  </si>
  <si>
    <t>Mineralwolle</t>
  </si>
  <si>
    <t>Summe HE BAU [MWh]</t>
  </si>
  <si>
    <t>Holzbaustoffe</t>
  </si>
  <si>
    <t>HE Differenz aus überschlägigem Ansatz [MWh]</t>
  </si>
  <si>
    <t>HE Haustechnik [MWh]</t>
  </si>
  <si>
    <t>HE aus überschlägigem Ansatz [MWh]</t>
  </si>
  <si>
    <t>Stahlbau (Fachwerkstruktur und Wassertank)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</si>
</sst>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.5"/>
      <name val="Arial"/>
      <family val="5"/>
    </font>
    <font>
      <sz val="14.5"/>
      <name val="Arial"/>
      <family val="5"/>
    </font>
    <font>
      <b/>
      <sz val="11.5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3" fontId="0" fillId="4" borderId="8" xfId="0" applyNumberFormat="1" applyFill="1" applyBorder="1" applyAlignment="1">
      <alignment horizontal="center"/>
    </xf>
    <xf numFmtId="0" fontId="0" fillId="0" borderId="9" xfId="0" applyFont="1" applyBorder="1" applyAlignment="1">
      <alignment/>
    </xf>
    <xf numFmtId="3" fontId="0" fillId="3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1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2" fontId="0" fillId="0" borderId="1" xfId="0" applyNumberFormat="1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 wrapText="1"/>
    </xf>
    <xf numFmtId="3" fontId="0" fillId="4" borderId="15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7" xfId="0" applyFont="1" applyBorder="1" applyAlignment="1">
      <alignment/>
    </xf>
    <xf numFmtId="3" fontId="1" fillId="3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Font="1" applyFill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4" fontId="1" fillId="3" borderId="8" xfId="0" applyNumberFormat="1" applyFon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0" fontId="1" fillId="0" borderId="9" xfId="0" applyFont="1" applyBorder="1" applyAlignment="1">
      <alignment/>
    </xf>
    <xf numFmtId="4" fontId="1" fillId="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9" fontId="0" fillId="4" borderId="15" xfId="17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3" fontId="0" fillId="4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0" fontId="1" fillId="3" borderId="8" xfId="17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4" borderId="22" xfId="0" applyFill="1" applyBorder="1" applyAlignment="1">
      <alignment/>
    </xf>
    <xf numFmtId="3" fontId="0" fillId="4" borderId="23" xfId="0" applyNumberFormat="1" applyFill="1" applyBorder="1" applyAlignment="1">
      <alignment horizontal="center"/>
    </xf>
    <xf numFmtId="3" fontId="0" fillId="3" borderId="23" xfId="0" applyNumberFormat="1" applyFill="1" applyBorder="1" applyAlignment="1">
      <alignment horizontal="center"/>
    </xf>
    <xf numFmtId="10" fontId="1" fillId="3" borderId="18" xfId="17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>
      <alignment/>
    </xf>
    <xf numFmtId="3" fontId="1" fillId="0" borderId="21" xfId="0" applyNumberFormat="1" applyFont="1" applyFill="1" applyBorder="1" applyAlignment="1">
      <alignment horizontal="center"/>
    </xf>
    <xf numFmtId="0" fontId="1" fillId="0" borderId="21" xfId="0" applyFont="1" applyBorder="1" applyAlignment="1">
      <alignment/>
    </xf>
    <xf numFmtId="3" fontId="1" fillId="3" borderId="21" xfId="0" applyNumberFormat="1" applyFont="1" applyFill="1" applyBorder="1" applyAlignment="1">
      <alignment horizontal="center"/>
    </xf>
    <xf numFmtId="10" fontId="1" fillId="3" borderId="6" xfId="17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3" fontId="0" fillId="0" borderId="10" xfId="0" applyNumberFormat="1" applyFill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3" fontId="1" fillId="0" borderId="24" xfId="0" applyNumberFormat="1" applyFont="1" applyFill="1" applyBorder="1" applyAlignment="1">
      <alignment horizontal="center"/>
    </xf>
    <xf numFmtId="0" fontId="1" fillId="0" borderId="24" xfId="0" applyFont="1" applyBorder="1" applyAlignment="1">
      <alignment/>
    </xf>
    <xf numFmtId="3" fontId="1" fillId="3" borderId="24" xfId="0" applyNumberFormat="1" applyFont="1" applyFill="1" applyBorder="1" applyAlignment="1">
      <alignment horizontal="center"/>
    </xf>
    <xf numFmtId="10" fontId="1" fillId="3" borderId="25" xfId="17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4" borderId="1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7C7C7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0.03237806558280518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0.06070887296775971</c:v>
                </c:pt>
              </c:numCache>
            </c:numRef>
          </c:val>
        </c:ser>
        <c:ser>
          <c:idx val="2"/>
          <c:order val="2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0.0037504592633415997</c:v>
                </c:pt>
              </c:numCache>
            </c:numRef>
          </c:val>
        </c:ser>
        <c:ser>
          <c:idx val="3"/>
          <c:order val="3"/>
          <c:tx>
            <c:strRef>
              <c:f>Herstellungsenergie!$B$42</c:f>
              <c:strCache>
                <c:ptCount val="1"/>
                <c:pt idx="0">
                  <c:v>Holzbau (Stützen und Decken)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0.02738702121796638</c:v>
                </c:pt>
              </c:numCache>
            </c:numRef>
          </c:val>
        </c:ser>
        <c:ser>
          <c:idx val="4"/>
          <c:order val="4"/>
          <c:tx>
            <c:strRef>
              <c:f>Herstellungsenergie!$B$43</c:f>
              <c:strCache>
                <c:ptCount val="1"/>
                <c:pt idx="0">
                  <c:v>Stahlbau (Fachwerkstruktur und Wassertank)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0.15002602492269065</c:v>
                </c:pt>
              </c:numCache>
            </c:numRef>
          </c:val>
        </c:ser>
        <c:ser>
          <c:idx val="5"/>
          <c:order val="5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0.42574955604543646</c:v>
                </c:pt>
              </c:numCache>
            </c:numRef>
          </c:val>
        </c:ser>
        <c:ser>
          <c:idx val="17"/>
          <c:order val="17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50687777"/>
        <c:axId val="673106"/>
      </c:barChart>
      <c:catAx>
        <c:axId val="50687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673106"/>
        <c:crossesAt val="0"/>
        <c:auto val="1"/>
        <c:lblOffset val="100"/>
        <c:noMultiLvlLbl val="0"/>
      </c:catAx>
      <c:valAx>
        <c:axId val="67310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8777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152400</xdr:rowOff>
    </xdr:from>
    <xdr:to>
      <xdr:col>9</xdr:col>
      <xdr:colOff>9525</xdr:colOff>
      <xdr:row>21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7429500" y="3038475"/>
          <a:ext cx="4124325" cy="10001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152400</xdr:rowOff>
    </xdr:from>
    <xdr:to>
      <xdr:col>10</xdr:col>
      <xdr:colOff>9525</xdr:colOff>
      <xdr:row>54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486900" y="6696075"/>
          <a:ext cx="2914650" cy="30765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31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7429500" y="5219700"/>
          <a:ext cx="2057400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28575</xdr:rowOff>
    </xdr:from>
    <xdr:to>
      <xdr:col>11</xdr:col>
      <xdr:colOff>152400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04800" y="190500"/>
        <a:ext cx="8439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19">
      <selection activeCell="C43" sqref="C43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0</v>
      </c>
    </row>
    <row r="3" spans="2:3" ht="12.75">
      <c r="B3" s="2" t="s">
        <v>1</v>
      </c>
      <c r="C3" s="3"/>
    </row>
    <row r="4" spans="2:3" ht="12.75">
      <c r="B4" s="2" t="s">
        <v>2</v>
      </c>
      <c r="C4" s="2"/>
    </row>
    <row r="5" spans="2:3" ht="12.75">
      <c r="B5" s="2" t="s">
        <v>3</v>
      </c>
      <c r="C5" s="4"/>
    </row>
    <row r="6" spans="2:3" ht="12.75">
      <c r="B6" s="5" t="s">
        <v>4</v>
      </c>
      <c r="C6" s="6"/>
    </row>
    <row r="8" spans="2:3" ht="12.75">
      <c r="B8" s="1" t="s">
        <v>5</v>
      </c>
      <c r="C8" s="7"/>
    </row>
    <row r="10" spans="2:14" ht="25.5" customHeight="1">
      <c r="B10" s="8" t="s">
        <v>6</v>
      </c>
      <c r="C10" s="9"/>
      <c r="D10" s="10"/>
      <c r="E10" s="10"/>
      <c r="M10" s="10"/>
      <c r="N10" s="10"/>
    </row>
    <row r="11" spans="2:3" ht="15.75" customHeight="1">
      <c r="B11" s="11"/>
      <c r="C11" s="12" t="s">
        <v>7</v>
      </c>
    </row>
    <row r="12" spans="2:3" ht="14.25">
      <c r="B12" s="13" t="s">
        <v>8</v>
      </c>
      <c r="C12" s="14">
        <v>11120</v>
      </c>
    </row>
    <row r="13" spans="2:3" ht="14.25">
      <c r="B13" s="13" t="s">
        <v>9</v>
      </c>
      <c r="C13" s="14">
        <v>11970</v>
      </c>
    </row>
    <row r="14" spans="2:3" ht="14.25">
      <c r="B14" s="13" t="s">
        <v>10</v>
      </c>
      <c r="C14" s="14">
        <v>85500</v>
      </c>
    </row>
    <row r="15" spans="2:6" ht="15.75">
      <c r="B15" s="15" t="s">
        <v>11</v>
      </c>
      <c r="C15" s="16">
        <f>C14*0.9</f>
        <v>76950</v>
      </c>
      <c r="D15" t="s">
        <v>12</v>
      </c>
      <c r="F15" s="1" t="s">
        <v>13</v>
      </c>
    </row>
    <row r="16" spans="2:3" ht="12.75">
      <c r="B16" s="17"/>
      <c r="C16" s="18"/>
    </row>
    <row r="17" spans="2:3" ht="12.75">
      <c r="B17" s="8" t="s">
        <v>14</v>
      </c>
      <c r="C17" s="9"/>
    </row>
    <row r="18" spans="2:9" ht="12.75">
      <c r="B18" s="11"/>
      <c r="C18" s="12"/>
      <c r="F18" s="19" t="s">
        <v>15</v>
      </c>
      <c r="G18" s="20"/>
      <c r="H18" s="19"/>
      <c r="I18" s="21"/>
    </row>
    <row r="19" spans="2:9" ht="25.5">
      <c r="B19" s="13" t="s">
        <v>16</v>
      </c>
      <c r="C19" s="14">
        <f>1762.5*0.3</f>
        <v>528.75</v>
      </c>
      <c r="F19" s="22" t="s">
        <v>17</v>
      </c>
      <c r="G19" s="23" t="s">
        <v>18</v>
      </c>
      <c r="H19" s="23" t="s">
        <v>19</v>
      </c>
      <c r="I19" s="24" t="s">
        <v>20</v>
      </c>
    </row>
    <row r="20" spans="2:9" ht="12.75">
      <c r="B20" s="13" t="s">
        <v>21</v>
      </c>
      <c r="C20" s="25">
        <v>2500</v>
      </c>
      <c r="F20" s="26" t="s">
        <v>22</v>
      </c>
      <c r="G20" s="27">
        <v>1111</v>
      </c>
      <c r="H20" s="27">
        <v>1388</v>
      </c>
      <c r="I20" s="28">
        <v>1667</v>
      </c>
    </row>
    <row r="21" spans="2:10" ht="12.75">
      <c r="B21" s="13" t="s">
        <v>23</v>
      </c>
      <c r="C21" s="29">
        <f>C19*C20</f>
        <v>1321875</v>
      </c>
      <c r="F21" s="26" t="s">
        <v>24</v>
      </c>
      <c r="G21" s="27">
        <v>1528</v>
      </c>
      <c r="H21" s="27">
        <v>1806</v>
      </c>
      <c r="I21" s="28">
        <v>2083</v>
      </c>
      <c r="J21" s="30"/>
    </row>
    <row r="22" spans="2:9" ht="14.25">
      <c r="B22" s="31" t="s">
        <v>25</v>
      </c>
      <c r="C22" s="32">
        <f>IF(C14=0,0,C21/C14)</f>
        <v>15.460526315789474</v>
      </c>
      <c r="D22" s="33" t="s">
        <v>26</v>
      </c>
      <c r="F22" s="34" t="s">
        <v>27</v>
      </c>
      <c r="G22" s="35">
        <v>1944</v>
      </c>
      <c r="H22" s="35">
        <v>2222</v>
      </c>
      <c r="I22" s="36">
        <v>2500</v>
      </c>
    </row>
    <row r="23" spans="2:4" ht="12.75">
      <c r="B23" s="13" t="s">
        <v>28</v>
      </c>
      <c r="C23" s="25">
        <v>11925</v>
      </c>
      <c r="D23" s="37" t="s">
        <v>29</v>
      </c>
    </row>
    <row r="24" spans="2:4" ht="12.75">
      <c r="B24" s="31" t="s">
        <v>30</v>
      </c>
      <c r="C24" s="38">
        <f>IF(C14=0,0,C23/C14)</f>
        <v>0.1394736842105263</v>
      </c>
      <c r="D24" s="33" t="s">
        <v>31</v>
      </c>
    </row>
    <row r="25" spans="2:4" ht="15.75">
      <c r="B25" s="13" t="s">
        <v>32</v>
      </c>
      <c r="C25" s="39">
        <v>3525</v>
      </c>
      <c r="D25" s="37"/>
    </row>
    <row r="26" spans="2:4" ht="14.25">
      <c r="B26" s="40" t="s">
        <v>33</v>
      </c>
      <c r="C26" s="41">
        <f>IF(C12=0,0,C25/C12)</f>
        <v>0.31699640287769787</v>
      </c>
      <c r="D26" s="33" t="s">
        <v>34</v>
      </c>
    </row>
    <row r="27" spans="2:4" ht="12.75">
      <c r="B27" s="42"/>
      <c r="C27" s="43"/>
      <c r="D27" s="44"/>
    </row>
    <row r="28" spans="2:14" ht="25.5" customHeight="1">
      <c r="B28" s="8" t="s">
        <v>35</v>
      </c>
      <c r="C28" s="9"/>
      <c r="D28" s="10"/>
      <c r="E28" s="10"/>
      <c r="M28" s="10"/>
      <c r="N28" s="10"/>
    </row>
    <row r="29" spans="2:9" ht="25.5" customHeight="1">
      <c r="B29" s="11"/>
      <c r="C29" s="12"/>
      <c r="F29" s="19" t="s">
        <v>36</v>
      </c>
      <c r="G29" s="20"/>
      <c r="H29" s="45"/>
      <c r="I29" s="45"/>
    </row>
    <row r="30" spans="2:9" ht="12.75">
      <c r="B30" s="13" t="s">
        <v>37</v>
      </c>
      <c r="C30" s="14">
        <v>1528</v>
      </c>
      <c r="F30" s="22"/>
      <c r="G30" s="24" t="s">
        <v>38</v>
      </c>
      <c r="H30" s="46"/>
      <c r="I30" s="46"/>
    </row>
    <row r="31" spans="2:9" ht="14.25">
      <c r="B31" s="31" t="s">
        <v>39</v>
      </c>
      <c r="C31" s="32">
        <f>C30*C13/1000</f>
        <v>18290.16</v>
      </c>
      <c r="D31" s="47"/>
      <c r="F31" s="26" t="s">
        <v>40</v>
      </c>
      <c r="G31" s="28">
        <v>15</v>
      </c>
      <c r="H31" s="48"/>
      <c r="I31" s="48"/>
    </row>
    <row r="32" spans="2:9" ht="12.75">
      <c r="B32" s="13" t="s">
        <v>41</v>
      </c>
      <c r="C32" s="49">
        <v>0.3</v>
      </c>
      <c r="F32" s="34" t="s">
        <v>42</v>
      </c>
      <c r="G32" s="36">
        <v>30</v>
      </c>
      <c r="H32" s="48"/>
      <c r="I32" s="48"/>
    </row>
    <row r="33" spans="2:9" ht="12.75">
      <c r="B33" s="31" t="s">
        <v>43</v>
      </c>
      <c r="C33" s="32">
        <f>C31/(1-C32)</f>
        <v>26128.800000000003</v>
      </c>
      <c r="F33" s="50"/>
      <c r="G33" s="51"/>
      <c r="H33" s="51"/>
      <c r="I33" s="51"/>
    </row>
    <row r="34" spans="2:3" ht="12.75">
      <c r="B34" s="13" t="s">
        <v>44</v>
      </c>
      <c r="C34" s="52">
        <v>30</v>
      </c>
    </row>
    <row r="35" spans="2:5" ht="12.75">
      <c r="B35" s="40" t="s">
        <v>45</v>
      </c>
      <c r="C35" s="53">
        <f>C33/C34</f>
        <v>870.9600000000002</v>
      </c>
      <c r="E35" s="47"/>
    </row>
    <row r="36" spans="2:3" ht="12.75">
      <c r="B36" s="17"/>
      <c r="C36" s="54"/>
    </row>
    <row r="37" spans="2:10" ht="12.75">
      <c r="B37" s="55" t="s">
        <v>46</v>
      </c>
      <c r="C37" s="56"/>
      <c r="D37" s="56"/>
      <c r="E37" s="56"/>
      <c r="F37" s="57"/>
      <c r="H37" s="58" t="s">
        <v>47</v>
      </c>
      <c r="I37" s="59"/>
      <c r="J37" s="60"/>
    </row>
    <row r="38" spans="2:10" ht="12.75">
      <c r="B38" s="11" t="s">
        <v>48</v>
      </c>
      <c r="C38" s="61" t="s">
        <v>49</v>
      </c>
      <c r="D38" s="61" t="s">
        <v>50</v>
      </c>
      <c r="E38" s="61" t="s">
        <v>51</v>
      </c>
      <c r="F38" s="12" t="s">
        <v>52</v>
      </c>
      <c r="H38" s="62"/>
      <c r="I38" s="63" t="s">
        <v>53</v>
      </c>
      <c r="J38" s="64" t="s">
        <v>54</v>
      </c>
    </row>
    <row r="39" spans="2:10" ht="12.75">
      <c r="B39" s="65" t="s">
        <v>55</v>
      </c>
      <c r="C39" s="66">
        <f>1762.5*0.3</f>
        <v>528.75</v>
      </c>
      <c r="D39" s="66">
        <v>1600</v>
      </c>
      <c r="E39" s="67">
        <f>C39*D39*0.001</f>
        <v>846</v>
      </c>
      <c r="F39" s="68">
        <f aca="true" t="shared" si="0" ref="F39:F58">IF($E$58=0,0,E39/$E$58)</f>
        <v>0.03237806558280518</v>
      </c>
      <c r="H39" s="69" t="s">
        <v>56</v>
      </c>
      <c r="I39" s="70">
        <v>2500</v>
      </c>
      <c r="J39" s="71">
        <v>1600</v>
      </c>
    </row>
    <row r="40" spans="2:10" ht="12.75">
      <c r="B40" s="65" t="s">
        <v>57</v>
      </c>
      <c r="C40" s="66">
        <f>3525*0.03</f>
        <v>105.75</v>
      </c>
      <c r="D40" s="66">
        <v>15000</v>
      </c>
      <c r="E40" s="67">
        <f>C40*D40*0.001</f>
        <v>1586.25</v>
      </c>
      <c r="F40" s="68">
        <f t="shared" si="0"/>
        <v>0.06070887296775971</v>
      </c>
      <c r="H40" s="69" t="s">
        <v>58</v>
      </c>
      <c r="I40" s="70">
        <v>1400</v>
      </c>
      <c r="J40" s="71">
        <v>900</v>
      </c>
    </row>
    <row r="41" spans="2:10" ht="12.75">
      <c r="B41" s="65" t="s">
        <v>59</v>
      </c>
      <c r="C41" s="66">
        <f>1762.5*0.08</f>
        <v>141</v>
      </c>
      <c r="D41" s="66">
        <v>695</v>
      </c>
      <c r="E41" s="67">
        <f>C41*D41*0.001</f>
        <v>97.995</v>
      </c>
      <c r="F41" s="68">
        <f t="shared" si="0"/>
        <v>0.0037504592633415997</v>
      </c>
      <c r="H41" s="69" t="s">
        <v>60</v>
      </c>
      <c r="I41" s="70">
        <v>1400</v>
      </c>
      <c r="J41" s="71">
        <v>500</v>
      </c>
    </row>
    <row r="42" spans="2:10" ht="12.75">
      <c r="B42" s="65" t="s">
        <v>61</v>
      </c>
      <c r="C42" s="66">
        <f>(64*15*0.2*0.2)+(7695*0.15)</f>
        <v>1192.65</v>
      </c>
      <c r="D42" s="66">
        <v>600</v>
      </c>
      <c r="E42" s="67">
        <f>C42*D42*0.001</f>
        <v>715.59</v>
      </c>
      <c r="F42" s="68">
        <f t="shared" si="0"/>
        <v>0.02738702121796638</v>
      </c>
      <c r="H42" s="69" t="s">
        <v>62</v>
      </c>
      <c r="I42" s="70">
        <v>2500</v>
      </c>
      <c r="J42" s="71">
        <v>15000</v>
      </c>
    </row>
    <row r="43" spans="2:10" ht="12.75">
      <c r="B43" s="98" t="s">
        <v>80</v>
      </c>
      <c r="C43" s="66">
        <f>(0.004*45*100*2)+(2000*0.01)</f>
        <v>56</v>
      </c>
      <c r="D43" s="66">
        <v>70000</v>
      </c>
      <c r="E43" s="67">
        <f aca="true" t="shared" si="1" ref="E43:E52">C43*D43*0.001</f>
        <v>3920</v>
      </c>
      <c r="F43" s="68">
        <f t="shared" si="0"/>
        <v>0.15002602492269065</v>
      </c>
      <c r="H43" s="69" t="s">
        <v>63</v>
      </c>
      <c r="I43" s="70">
        <v>7800</v>
      </c>
      <c r="J43" s="71">
        <v>70000</v>
      </c>
    </row>
    <row r="44" spans="2:10" ht="12.75">
      <c r="B44" s="65"/>
      <c r="C44" s="66"/>
      <c r="D44" s="66"/>
      <c r="E44" s="67">
        <f t="shared" si="1"/>
        <v>0</v>
      </c>
      <c r="F44" s="68">
        <f t="shared" si="0"/>
        <v>0</v>
      </c>
      <c r="H44" s="69" t="s">
        <v>64</v>
      </c>
      <c r="I44" s="70">
        <v>2700</v>
      </c>
      <c r="J44" s="71">
        <v>200000</v>
      </c>
    </row>
    <row r="45" spans="2:10" ht="12.75">
      <c r="B45" s="65"/>
      <c r="C45" s="66"/>
      <c r="D45" s="66"/>
      <c r="E45" s="67">
        <f t="shared" si="1"/>
        <v>0</v>
      </c>
      <c r="F45" s="68">
        <f t="shared" si="0"/>
        <v>0</v>
      </c>
      <c r="H45" s="69" t="s">
        <v>65</v>
      </c>
      <c r="I45" s="70">
        <v>8920</v>
      </c>
      <c r="J45" s="71">
        <v>130000</v>
      </c>
    </row>
    <row r="46" spans="2:10" ht="12.75">
      <c r="B46" s="65"/>
      <c r="C46" s="66"/>
      <c r="D46" s="66"/>
      <c r="E46" s="67">
        <f t="shared" si="1"/>
        <v>0</v>
      </c>
      <c r="F46" s="68">
        <f t="shared" si="0"/>
        <v>0</v>
      </c>
      <c r="H46" s="69" t="s">
        <v>66</v>
      </c>
      <c r="I46" s="70">
        <v>1500</v>
      </c>
      <c r="J46" s="71">
        <v>16000</v>
      </c>
    </row>
    <row r="47" spans="2:10" ht="12.75">
      <c r="B47" s="65"/>
      <c r="C47" s="66"/>
      <c r="D47" s="66"/>
      <c r="E47" s="67">
        <f t="shared" si="1"/>
        <v>0</v>
      </c>
      <c r="F47" s="68">
        <f t="shared" si="0"/>
        <v>0</v>
      </c>
      <c r="H47" s="69" t="s">
        <v>67</v>
      </c>
      <c r="I47" s="70">
        <v>900</v>
      </c>
      <c r="J47" s="71">
        <v>1000</v>
      </c>
    </row>
    <row r="48" spans="2:10" ht="12.75">
      <c r="B48" s="65"/>
      <c r="C48" s="66"/>
      <c r="D48" s="66"/>
      <c r="E48" s="67">
        <f t="shared" si="1"/>
        <v>0</v>
      </c>
      <c r="F48" s="68">
        <f t="shared" si="0"/>
        <v>0</v>
      </c>
      <c r="H48" s="69" t="s">
        <v>68</v>
      </c>
      <c r="I48" s="70">
        <v>20</v>
      </c>
      <c r="J48" s="71">
        <v>1100</v>
      </c>
    </row>
    <row r="49" spans="2:10" ht="12.75">
      <c r="B49" s="65"/>
      <c r="C49" s="66"/>
      <c r="D49" s="66"/>
      <c r="E49" s="67">
        <f t="shared" si="1"/>
        <v>0</v>
      </c>
      <c r="F49" s="68">
        <f t="shared" si="0"/>
        <v>0</v>
      </c>
      <c r="H49" s="69" t="s">
        <v>69</v>
      </c>
      <c r="I49" s="70">
        <v>1400</v>
      </c>
      <c r="J49" s="71">
        <v>275</v>
      </c>
    </row>
    <row r="50" spans="2:10" ht="12.75">
      <c r="B50" s="65"/>
      <c r="C50" s="66"/>
      <c r="D50" s="66"/>
      <c r="E50" s="67">
        <f t="shared" si="1"/>
        <v>0</v>
      </c>
      <c r="F50" s="68">
        <f t="shared" si="0"/>
        <v>0</v>
      </c>
      <c r="H50" s="69" t="s">
        <v>70</v>
      </c>
      <c r="I50" s="70">
        <v>1800</v>
      </c>
      <c r="J50" s="71">
        <v>15</v>
      </c>
    </row>
    <row r="51" spans="2:10" ht="12.75">
      <c r="B51" s="65"/>
      <c r="C51" s="66"/>
      <c r="D51" s="66"/>
      <c r="E51" s="67">
        <f t="shared" si="1"/>
        <v>0</v>
      </c>
      <c r="F51" s="68">
        <f t="shared" si="0"/>
        <v>0</v>
      </c>
      <c r="H51" s="69" t="s">
        <v>71</v>
      </c>
      <c r="I51" s="70">
        <v>80</v>
      </c>
      <c r="J51" s="71">
        <v>500</v>
      </c>
    </row>
    <row r="52" spans="2:10" ht="12.75">
      <c r="B52" s="65"/>
      <c r="C52" s="66"/>
      <c r="D52" s="66"/>
      <c r="E52" s="67">
        <f t="shared" si="1"/>
        <v>0</v>
      </c>
      <c r="F52" s="68">
        <f t="shared" si="0"/>
        <v>0</v>
      </c>
      <c r="H52" s="69" t="s">
        <v>72</v>
      </c>
      <c r="I52" s="70">
        <v>30</v>
      </c>
      <c r="J52" s="71">
        <v>695</v>
      </c>
    </row>
    <row r="53" spans="2:10" ht="12.75">
      <c r="B53" s="65"/>
      <c r="C53" s="66"/>
      <c r="D53" s="66"/>
      <c r="E53" s="67">
        <f>C53*D53*0.001</f>
        <v>0</v>
      </c>
      <c r="F53" s="68">
        <f t="shared" si="0"/>
        <v>0</v>
      </c>
      <c r="H53" s="69" t="s">
        <v>73</v>
      </c>
      <c r="I53" s="70">
        <v>600</v>
      </c>
      <c r="J53" s="71">
        <v>470</v>
      </c>
    </row>
    <row r="54" spans="2:10" ht="12.75">
      <c r="B54" s="72"/>
      <c r="C54" s="73"/>
      <c r="D54" s="73"/>
      <c r="E54" s="74">
        <f>C54*D54*0.001</f>
        <v>0</v>
      </c>
      <c r="F54" s="75">
        <f t="shared" si="0"/>
        <v>0</v>
      </c>
      <c r="H54" s="69" t="s">
        <v>74</v>
      </c>
      <c r="I54" s="70">
        <v>80</v>
      </c>
      <c r="J54" s="71">
        <v>250</v>
      </c>
    </row>
    <row r="55" spans="2:10" ht="12.75">
      <c r="B55" s="76" t="s">
        <v>75</v>
      </c>
      <c r="C55" s="77"/>
      <c r="D55" s="78"/>
      <c r="E55" s="79">
        <f>SUM(E39:E54)</f>
        <v>7165.835</v>
      </c>
      <c r="F55" s="80">
        <f t="shared" si="0"/>
        <v>0.2742504439545635</v>
      </c>
      <c r="H55" s="81" t="s">
        <v>76</v>
      </c>
      <c r="I55" s="82">
        <v>600</v>
      </c>
      <c r="J55" s="83">
        <v>600</v>
      </c>
    </row>
    <row r="56" spans="2:6" ht="12.75">
      <c r="B56" s="84" t="s">
        <v>77</v>
      </c>
      <c r="C56" s="85"/>
      <c r="D56" s="2"/>
      <c r="E56" s="86">
        <f>C31-E55</f>
        <v>11124.325</v>
      </c>
      <c r="F56" s="68">
        <f t="shared" si="0"/>
        <v>0.42574955604543646</v>
      </c>
    </row>
    <row r="57" spans="2:6" ht="12.75">
      <c r="B57" s="84" t="s">
        <v>78</v>
      </c>
      <c r="C57" s="85"/>
      <c r="D57" s="2"/>
      <c r="E57" s="86">
        <f>C33*C32</f>
        <v>7838.64</v>
      </c>
      <c r="F57" s="68">
        <f t="shared" si="0"/>
        <v>0.3</v>
      </c>
    </row>
    <row r="58" spans="2:6" ht="12.75">
      <c r="B58" s="87" t="s">
        <v>79</v>
      </c>
      <c r="C58" s="88"/>
      <c r="D58" s="89"/>
      <c r="E58" s="90">
        <f>C33</f>
        <v>26128.800000000003</v>
      </c>
      <c r="F58" s="91">
        <f t="shared" si="0"/>
        <v>1</v>
      </c>
    </row>
    <row r="60" ht="11.25" customHeight="1"/>
    <row r="63" spans="2:7" ht="12.75">
      <c r="B63" s="45"/>
      <c r="C63" s="10"/>
      <c r="D63" s="10"/>
      <c r="E63" s="10"/>
      <c r="F63" s="10"/>
      <c r="G63" s="10"/>
    </row>
    <row r="64" spans="2:7" ht="12.75">
      <c r="B64" s="10"/>
      <c r="C64" s="48"/>
      <c r="D64" s="10"/>
      <c r="E64" s="10"/>
      <c r="F64" s="10"/>
      <c r="G64" s="10"/>
    </row>
    <row r="65" spans="2:7" ht="12.75" customHeight="1">
      <c r="B65" s="10"/>
      <c r="C65" s="92"/>
      <c r="D65" s="10"/>
      <c r="E65" s="10"/>
      <c r="F65" s="10"/>
      <c r="G65" s="10"/>
    </row>
    <row r="66" spans="2:7" ht="12.75">
      <c r="B66" s="10"/>
      <c r="C66" s="92"/>
      <c r="D66" s="10"/>
      <c r="E66" s="10"/>
      <c r="F66" s="10"/>
      <c r="G66" s="10"/>
    </row>
    <row r="67" spans="2:7" ht="12.75">
      <c r="B67" s="10"/>
      <c r="C67" s="48"/>
      <c r="D67" s="10"/>
      <c r="E67" s="10"/>
      <c r="F67" s="10"/>
      <c r="G67" s="10"/>
    </row>
    <row r="68" spans="2:7" ht="12.75">
      <c r="B68" s="45"/>
      <c r="C68" s="10"/>
      <c r="D68" s="10"/>
      <c r="E68" s="10"/>
      <c r="F68" s="10"/>
      <c r="G68" s="10"/>
    </row>
    <row r="69" spans="2:7" ht="12.75" customHeight="1">
      <c r="B69" s="10"/>
      <c r="C69" s="48"/>
      <c r="D69" s="10"/>
      <c r="E69" s="10"/>
      <c r="F69" s="10"/>
      <c r="G69" s="10"/>
    </row>
    <row r="70" spans="2:7" ht="12.75">
      <c r="B70" s="10"/>
      <c r="C70" s="48"/>
      <c r="D70" s="10"/>
      <c r="E70" s="10"/>
      <c r="F70" s="10"/>
      <c r="G70" s="10"/>
    </row>
    <row r="71" spans="2:7" ht="12.75">
      <c r="B71" s="10"/>
      <c r="C71" s="48"/>
      <c r="D71" s="10"/>
      <c r="E71" s="10"/>
      <c r="F71" s="10"/>
      <c r="G71" s="10"/>
    </row>
    <row r="72" spans="2:7" ht="12.75">
      <c r="B72" s="10"/>
      <c r="C72" s="48"/>
      <c r="D72" s="10"/>
      <c r="E72" s="10"/>
      <c r="F72" s="10"/>
      <c r="G72" s="10"/>
    </row>
    <row r="73" spans="2:7" ht="12.75" customHeight="1">
      <c r="B73" s="10"/>
      <c r="C73" s="48"/>
      <c r="D73" s="10"/>
      <c r="E73" s="10"/>
      <c r="F73" s="10"/>
      <c r="G73" s="10"/>
    </row>
    <row r="74" spans="2:7" ht="12.75">
      <c r="B74" s="45"/>
      <c r="C74" s="10"/>
      <c r="D74" s="10"/>
      <c r="E74" s="10"/>
      <c r="F74" s="10"/>
      <c r="G74" s="10"/>
    </row>
    <row r="75" spans="2:7" ht="12.75">
      <c r="B75" s="10"/>
      <c r="C75" s="93"/>
      <c r="D75" s="10"/>
      <c r="E75" s="10"/>
      <c r="F75" s="10"/>
      <c r="G75" s="10"/>
    </row>
    <row r="76" spans="2:7" ht="12.75">
      <c r="B76" s="10"/>
      <c r="C76" s="48"/>
      <c r="D76" s="10"/>
      <c r="E76" s="10"/>
      <c r="F76" s="10"/>
      <c r="G76" s="10"/>
    </row>
    <row r="77" spans="2:7" ht="12.75">
      <c r="B77" s="10"/>
      <c r="C77" s="93"/>
      <c r="D77" s="10"/>
      <c r="E77" s="10"/>
      <c r="F77" s="10"/>
      <c r="G77" s="10"/>
    </row>
    <row r="78" spans="2:7" ht="12.75">
      <c r="B78" s="10"/>
      <c r="C78" s="48"/>
      <c r="D78" s="10"/>
      <c r="E78" s="10"/>
      <c r="F78" s="10"/>
      <c r="G78" s="10"/>
    </row>
    <row r="79" spans="2:7" ht="12.75">
      <c r="B79" s="10"/>
      <c r="C79" s="48"/>
      <c r="D79" s="10"/>
      <c r="E79" s="10"/>
      <c r="F79" s="10"/>
      <c r="G79" s="10"/>
    </row>
    <row r="80" spans="2:7" ht="12.75">
      <c r="B80" s="10"/>
      <c r="C80" s="48"/>
      <c r="D80" s="10"/>
      <c r="E80" s="10"/>
      <c r="F80" s="10"/>
      <c r="G80" s="10"/>
    </row>
    <row r="81" ht="12.75" customHeight="1"/>
    <row r="86" ht="12.75">
      <c r="C86" s="1"/>
    </row>
    <row r="88" spans="3:6" ht="12.75">
      <c r="C88" s="94"/>
      <c r="D88" s="10"/>
      <c r="E88" s="10"/>
      <c r="F88" s="10"/>
    </row>
    <row r="89" spans="3:6" ht="12.75">
      <c r="C89" s="93"/>
      <c r="D89" s="93"/>
      <c r="E89" s="93"/>
      <c r="F89" s="10"/>
    </row>
    <row r="90" spans="3:6" ht="12.75">
      <c r="C90" s="95"/>
      <c r="D90" s="10"/>
      <c r="E90" s="10"/>
      <c r="F90" s="10"/>
    </row>
    <row r="91" spans="3:6" ht="12.75">
      <c r="C91" s="10"/>
      <c r="D91" s="10"/>
      <c r="E91" s="10"/>
      <c r="F91" s="10"/>
    </row>
    <row r="92" spans="3:6" ht="12.75">
      <c r="C92" s="45"/>
      <c r="D92" s="10"/>
      <c r="E92" s="10"/>
      <c r="F92" s="10"/>
    </row>
    <row r="93" spans="3:6" ht="12.75">
      <c r="C93" s="50"/>
      <c r="D93" s="96"/>
      <c r="E93" s="96"/>
      <c r="F93" s="10"/>
    </row>
    <row r="94" spans="3:6" ht="12.75">
      <c r="C94" s="50"/>
      <c r="D94" s="96"/>
      <c r="E94" s="96"/>
      <c r="F94" s="10"/>
    </row>
    <row r="95" spans="3:6" ht="12.75">
      <c r="C95" s="50"/>
      <c r="D95" s="96"/>
      <c r="E95" s="96"/>
      <c r="F95" s="10"/>
    </row>
    <row r="96" spans="3:6" ht="12.75">
      <c r="C96" s="10"/>
      <c r="D96" s="10"/>
      <c r="E96" s="10"/>
      <c r="F96" s="10"/>
    </row>
    <row r="97" spans="3:6" ht="12.75">
      <c r="C97" s="97"/>
      <c r="D97" s="10"/>
      <c r="E97" s="10"/>
      <c r="F97" s="10"/>
    </row>
    <row r="98" spans="3:6" ht="12.75">
      <c r="C98" s="45"/>
      <c r="D98" s="10"/>
      <c r="E98" s="10"/>
      <c r="F98" s="10"/>
    </row>
    <row r="99" spans="3:6" ht="12.75">
      <c r="C99" s="10"/>
      <c r="D99" s="93"/>
      <c r="E99" s="93"/>
      <c r="F99" s="93"/>
    </row>
    <row r="100" spans="3:6" ht="12.75">
      <c r="C100" s="10"/>
      <c r="D100" s="93"/>
      <c r="E100" s="93"/>
      <c r="F100" s="93"/>
    </row>
    <row r="101" spans="3:6" ht="12.75">
      <c r="C101" s="10"/>
      <c r="D101" s="93"/>
      <c r="E101" s="93"/>
      <c r="F101" s="93"/>
    </row>
    <row r="102" spans="3:6" ht="12.75">
      <c r="C102" s="10"/>
      <c r="D102" s="10"/>
      <c r="E102" s="10"/>
      <c r="F102" s="10"/>
    </row>
    <row r="103" spans="3:7" ht="12.75">
      <c r="C103" s="10"/>
      <c r="D103" s="10"/>
      <c r="E103" s="10"/>
      <c r="F103" s="10"/>
      <c r="G103" s="17"/>
    </row>
    <row r="104" spans="3:6" ht="12.75">
      <c r="C104" s="50"/>
      <c r="D104" s="50"/>
      <c r="E104" s="50"/>
      <c r="F104" s="10"/>
    </row>
    <row r="105" spans="3:6" ht="12.75">
      <c r="C105" s="10"/>
      <c r="D105" s="10"/>
      <c r="E105" s="10"/>
      <c r="F105" s="10"/>
    </row>
    <row r="106" spans="3:6" ht="12.75">
      <c r="C106" s="10"/>
      <c r="D106" s="10"/>
      <c r="E106" s="10"/>
      <c r="F106" s="10"/>
    </row>
    <row r="107" spans="3:6" ht="12.75">
      <c r="C107" s="10"/>
      <c r="D107" s="10"/>
      <c r="E107" s="10"/>
      <c r="F107" s="10"/>
    </row>
    <row r="108" spans="3:6" ht="12.75">
      <c r="C108" s="10"/>
      <c r="D108" s="10"/>
      <c r="E108" s="10"/>
      <c r="F108" s="10"/>
    </row>
    <row r="109" spans="3:6" ht="12.75">
      <c r="C109" s="10"/>
      <c r="D109" s="10"/>
      <c r="E109" s="10"/>
      <c r="F109" s="10"/>
    </row>
    <row r="110" spans="3:6" ht="12.75">
      <c r="C110" s="10"/>
      <c r="D110" s="10"/>
      <c r="E110" s="10"/>
      <c r="F110" s="10"/>
    </row>
    <row r="111" spans="3:6" ht="12.75">
      <c r="C111" s="10"/>
      <c r="D111" s="10"/>
      <c r="E111" s="10"/>
      <c r="F111" s="10"/>
    </row>
    <row r="112" spans="3:6" ht="12.75">
      <c r="C112" s="10"/>
      <c r="D112" s="10"/>
      <c r="E112" s="10"/>
      <c r="F112" s="10"/>
    </row>
    <row r="113" spans="3:6" ht="12.75">
      <c r="C113" s="10"/>
      <c r="D113" s="10"/>
      <c r="E113" s="10"/>
      <c r="F113" s="10"/>
    </row>
    <row r="114" spans="3:6" ht="12.75">
      <c r="C114" s="10"/>
      <c r="D114" s="10"/>
      <c r="E114" s="10"/>
      <c r="F114" s="10"/>
    </row>
    <row r="115" spans="3:6" ht="12.75">
      <c r="C115" s="10"/>
      <c r="D115" s="10"/>
      <c r="E115" s="10"/>
      <c r="F115" s="10"/>
    </row>
    <row r="116" spans="3:6" ht="12.75">
      <c r="C116" s="10"/>
      <c r="D116" s="10"/>
      <c r="E116" s="10"/>
      <c r="F116" s="10"/>
    </row>
    <row r="117" spans="3:6" ht="12.75">
      <c r="C117" s="10"/>
      <c r="D117" s="10"/>
      <c r="E117" s="10"/>
      <c r="F117" s="10"/>
    </row>
    <row r="118" spans="3:6" ht="12.75">
      <c r="C118" s="10"/>
      <c r="D118" s="10"/>
      <c r="E118" s="10"/>
      <c r="F118" s="10"/>
    </row>
    <row r="119" spans="3:6" ht="12.75">
      <c r="C119" s="10"/>
      <c r="D119" s="10"/>
      <c r="E119" s="10"/>
      <c r="F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  <row r="125" spans="3:6" ht="12.75">
      <c r="C125" s="10"/>
      <c r="D125" s="10"/>
      <c r="E125" s="10"/>
      <c r="F125" s="10"/>
    </row>
    <row r="126" spans="3:6" ht="12.75">
      <c r="C126" s="10"/>
      <c r="D126" s="10"/>
      <c r="E126" s="10"/>
      <c r="F126" s="10"/>
    </row>
    <row r="127" spans="3:6" ht="12.75">
      <c r="C127" s="10"/>
      <c r="D127" s="10"/>
      <c r="E127" s="10"/>
      <c r="F127" s="10"/>
    </row>
    <row r="128" spans="3:6" ht="12.75">
      <c r="C128" s="10"/>
      <c r="D128" s="10"/>
      <c r="E128" s="10"/>
      <c r="F128" s="10"/>
    </row>
    <row r="129" spans="3:6" ht="12.75">
      <c r="C129" s="10"/>
      <c r="D129" s="10"/>
      <c r="E129" s="10"/>
      <c r="F129" s="10"/>
    </row>
    <row r="130" spans="3:6" ht="12.75">
      <c r="C130" s="10"/>
      <c r="D130" s="10"/>
      <c r="E130" s="10"/>
      <c r="F130" s="10"/>
    </row>
    <row r="131" spans="3:6" ht="12.75">
      <c r="C131" s="10"/>
      <c r="D131" s="10"/>
      <c r="E131" s="10"/>
      <c r="F131" s="10"/>
    </row>
    <row r="132" spans="3:6" ht="12.75">
      <c r="C132" s="10"/>
      <c r="D132" s="10"/>
      <c r="E132" s="10"/>
      <c r="F132" s="10"/>
    </row>
    <row r="133" spans="3:6" ht="12.75">
      <c r="C133" s="10"/>
      <c r="D133" s="10"/>
      <c r="E133" s="10"/>
      <c r="F133" s="10"/>
    </row>
    <row r="134" spans="3:6" ht="12.75">
      <c r="C134" s="10"/>
      <c r="D134" s="10"/>
      <c r="E134" s="10"/>
      <c r="F134" s="10"/>
    </row>
    <row r="135" spans="3:6" ht="12.75">
      <c r="C135" s="10"/>
      <c r="D135" s="10"/>
      <c r="E135" s="10"/>
      <c r="F135" s="10"/>
    </row>
    <row r="136" spans="3:6" ht="12.75">
      <c r="C136" s="10"/>
      <c r="D136" s="10"/>
      <c r="E136" s="10"/>
      <c r="F136" s="10"/>
    </row>
    <row r="137" spans="3:6" ht="12.75">
      <c r="C137" s="10"/>
      <c r="D137" s="10"/>
      <c r="E137" s="10"/>
      <c r="F137" s="10"/>
    </row>
    <row r="138" spans="3:6" ht="12.75">
      <c r="C138" s="10"/>
      <c r="D138" s="10"/>
      <c r="E138" s="10"/>
      <c r="F138" s="10"/>
    </row>
    <row r="139" spans="3:6" ht="12.75">
      <c r="C139" s="10"/>
      <c r="D139" s="10"/>
      <c r="E139" s="10"/>
      <c r="F139" s="10"/>
    </row>
    <row r="140" spans="3:6" ht="12.75">
      <c r="C140" s="10"/>
      <c r="D140" s="10"/>
      <c r="E140" s="10"/>
      <c r="F140" s="10"/>
    </row>
    <row r="141" spans="3:6" ht="12.75">
      <c r="C141" s="10"/>
      <c r="D141" s="10"/>
      <c r="E141" s="10"/>
      <c r="F141" s="10"/>
    </row>
    <row r="142" spans="3:6" ht="12.75">
      <c r="C142" s="10"/>
      <c r="D142" s="10"/>
      <c r="E142" s="10"/>
      <c r="F142" s="10"/>
    </row>
    <row r="143" spans="3:6" ht="12.75">
      <c r="C143" s="10"/>
      <c r="D143" s="10"/>
      <c r="E143" s="10"/>
      <c r="F143" s="10"/>
    </row>
    <row r="144" spans="3:6" ht="12.75">
      <c r="C144" s="10"/>
      <c r="D144" s="10"/>
      <c r="E144" s="10"/>
      <c r="F144" s="10"/>
    </row>
    <row r="145" spans="3:6" ht="12.75">
      <c r="C145" s="10"/>
      <c r="D145" s="10"/>
      <c r="E145" s="10"/>
      <c r="F145" s="10"/>
    </row>
    <row r="146" spans="3:6" ht="12.75">
      <c r="C146" s="10"/>
      <c r="D146" s="10"/>
      <c r="E146" s="10"/>
      <c r="F146" s="10"/>
    </row>
    <row r="147" spans="3:6" ht="12.75">
      <c r="C147" s="10"/>
      <c r="D147" s="10"/>
      <c r="E147" s="10"/>
      <c r="F147" s="10"/>
    </row>
    <row r="148" spans="3:6" ht="12.75">
      <c r="C148" s="10"/>
      <c r="D148" s="10"/>
      <c r="E148" s="10"/>
      <c r="F148" s="10"/>
    </row>
    <row r="149" spans="3:6" ht="12.75">
      <c r="C149" s="10"/>
      <c r="D149" s="10"/>
      <c r="E149" s="10"/>
      <c r="F149" s="10"/>
    </row>
    <row r="150" spans="3:6" ht="12.75">
      <c r="C150" s="10"/>
      <c r="D150" s="10"/>
      <c r="E150" s="10"/>
      <c r="F150" s="10"/>
    </row>
    <row r="151" spans="3:6" ht="12.75">
      <c r="C151" s="10"/>
      <c r="D151" s="10"/>
      <c r="E151" s="10"/>
      <c r="F151" s="10"/>
    </row>
    <row r="152" spans="3:6" ht="12.75">
      <c r="C152" s="10"/>
      <c r="D152" s="10"/>
      <c r="E152" s="10"/>
      <c r="F152" s="10"/>
    </row>
    <row r="153" spans="3:6" ht="12.75">
      <c r="C153" s="10"/>
      <c r="D153" s="10"/>
      <c r="E153" s="10"/>
      <c r="F153" s="10"/>
    </row>
    <row r="154" spans="3:6" ht="12.75">
      <c r="C154" s="10"/>
      <c r="D154" s="10"/>
      <c r="E154" s="10"/>
      <c r="F154" s="10"/>
    </row>
    <row r="155" spans="3:6" ht="12.75">
      <c r="C155" s="10"/>
      <c r="D155" s="10"/>
      <c r="E155" s="10"/>
      <c r="F155" s="10"/>
    </row>
    <row r="156" spans="3:6" ht="12.75">
      <c r="C156" s="10"/>
      <c r="D156" s="10"/>
      <c r="E156" s="10"/>
      <c r="F156" s="10"/>
    </row>
    <row r="157" spans="3:6" ht="12.75">
      <c r="C157" s="10"/>
      <c r="D157" s="10"/>
      <c r="E157" s="10"/>
      <c r="F157" s="10"/>
    </row>
    <row r="158" spans="3:6" ht="12.75">
      <c r="C158" s="10"/>
      <c r="D158" s="10"/>
      <c r="E158" s="10"/>
      <c r="F158" s="10"/>
    </row>
    <row r="159" spans="3:6" ht="12.75">
      <c r="C159" s="10"/>
      <c r="D159" s="10"/>
      <c r="E159" s="10"/>
      <c r="F159" s="10"/>
    </row>
    <row r="160" spans="3:6" ht="12.75">
      <c r="C160" s="10"/>
      <c r="D160" s="10"/>
      <c r="E160" s="10"/>
      <c r="F160" s="10"/>
    </row>
    <row r="161" spans="3:6" ht="12.75">
      <c r="C161" s="10"/>
      <c r="D161" s="10"/>
      <c r="E161" s="10"/>
      <c r="F161" s="10"/>
    </row>
    <row r="162" spans="3:6" ht="12.75">
      <c r="C162" s="10"/>
      <c r="D162" s="10"/>
      <c r="E162" s="10"/>
      <c r="F162" s="10"/>
    </row>
    <row r="163" spans="3:6" ht="12.75">
      <c r="C163" s="10"/>
      <c r="D163" s="10"/>
      <c r="E163" s="10"/>
      <c r="F163" s="10"/>
    </row>
    <row r="164" spans="3:6" ht="12.75">
      <c r="C164" s="10"/>
      <c r="D164" s="10"/>
      <c r="E164" s="10"/>
      <c r="F164" s="10"/>
    </row>
  </sheetData>
  <printOptions/>
  <pageMargins left="0.7875" right="0.7875" top="0.39375" bottom="0.5902777777777778" header="0.5118055555555556" footer="0.5118055555555556"/>
  <pageSetup horizontalDpi="300" verticalDpi="300" orientation="landscape" paperSize="9" scale="5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7" sqref="M27"/>
    </sheetView>
  </sheetViews>
  <sheetFormatPr defaultColWidth="11.71093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 kainzo</cp:lastModifiedBy>
  <dcterms:modified xsi:type="dcterms:W3CDTF">2008-06-05T09:28:34Z</dcterms:modified>
  <cp:category/>
  <cp:version/>
  <cp:contentType/>
  <cp:contentStatus/>
</cp:coreProperties>
</file>