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2265" windowWidth="18570" windowHeight="12120" activeTab="1"/>
  </bookViews>
  <sheets>
    <sheet name="Regenerative Energien" sheetId="1" r:id="rId1"/>
    <sheet name="Energiebilanz Diagramm" sheetId="2" r:id="rId2"/>
    <sheet name="Diagramm GEB Referenz" sheetId="3" r:id="rId3"/>
  </sheets>
  <definedNames>
    <definedName name="_xlnm.Print_Area" localSheetId="0">'Regenerative Energien'!$B$2:$O$67</definedName>
  </definedNames>
  <calcPr fullCalcOnLoad="1"/>
</workbook>
</file>

<file path=xl/sharedStrings.xml><?xml version="1.0" encoding="utf-8"?>
<sst xmlns="http://schemas.openxmlformats.org/spreadsheetml/2006/main" count="119" uniqueCount="91">
  <si>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</si>
  <si>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</si>
  <si>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</si>
  <si>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</si>
  <si>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</si>
  <si>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</si>
  <si>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</si>
  <si>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Legende</t>
  </si>
  <si>
    <t>Ergebnisse, bitte nichts eintragen</t>
  </si>
  <si>
    <t>Fest vorgegeben, bitte nichts eintragen</t>
  </si>
  <si>
    <t>HE [MWh]</t>
  </si>
  <si>
    <t>Hier bitte EURE Werte eintragen</t>
  </si>
  <si>
    <t>Wirkungsgrad</t>
  </si>
  <si>
    <t>monokristalline Zellen</t>
  </si>
  <si>
    <t>Polykristalline Zellen</t>
  </si>
  <si>
    <t>Dünnschichtzellen</t>
  </si>
  <si>
    <t>Windenergie</t>
  </si>
  <si>
    <t>Fläche [m²]</t>
  </si>
  <si>
    <t>Ertrag [kWh/a]</t>
  </si>
  <si>
    <t>Flachkollektor</t>
  </si>
  <si>
    <t>Photovoltaik (Strom)</t>
  </si>
  <si>
    <t>Thermie (Wärme)</t>
  </si>
  <si>
    <t>Wind (Strom)</t>
  </si>
  <si>
    <t>Windgeschw [m/s]</t>
  </si>
  <si>
    <t>Heizwärmebedarf [kWh/a]</t>
  </si>
  <si>
    <t>Kühlenergiebedarf [kWh/a]</t>
  </si>
  <si>
    <t>Wärmebedarf für WW [kWh/a]</t>
  </si>
  <si>
    <t>Energiebedarf für die Luftförderung [kWh/a]</t>
  </si>
  <si>
    <t>Energiebedarf für Beleuchtung [kWh/a]</t>
  </si>
  <si>
    <t>Regenerativ erzeugter Strom</t>
  </si>
  <si>
    <t>Regenerativ erzeugte Wärme</t>
  </si>
  <si>
    <t>Energieerzeuger</t>
  </si>
  <si>
    <t>Summen</t>
  </si>
  <si>
    <t>Gesamtenergiebedarf gesplittet</t>
  </si>
  <si>
    <t>Erzeugte Energie</t>
  </si>
  <si>
    <t>Entwurf</t>
  </si>
  <si>
    <t>Entwurf spezifisch</t>
  </si>
  <si>
    <t>Referenz spezifisch</t>
  </si>
  <si>
    <t>Herstellungsenergie</t>
  </si>
  <si>
    <t>Herstellungsenergie aus Berechnung [MWh]</t>
  </si>
  <si>
    <t>Herstellungsenergie PV</t>
  </si>
  <si>
    <t>Herstellungsenergie Windanlage</t>
  </si>
  <si>
    <t>Energiebilanz</t>
  </si>
  <si>
    <t>Summe</t>
  </si>
  <si>
    <t>Aufwindkraftwerk</t>
  </si>
  <si>
    <t>gesamt [kWh/a]</t>
  </si>
  <si>
    <t>spez. [kWh/m²a]</t>
  </si>
  <si>
    <t>PV</t>
  </si>
  <si>
    <t>Dünnschicht</t>
  </si>
  <si>
    <t>Polykristallin</t>
  </si>
  <si>
    <t>Monokristallin</t>
  </si>
  <si>
    <t>Thermie</t>
  </si>
  <si>
    <t>Wind</t>
  </si>
  <si>
    <t>Flachkollektoren</t>
  </si>
  <si>
    <t>Röhrenkollektoren</t>
  </si>
  <si>
    <t>Windrad</t>
  </si>
  <si>
    <t>Erntefaktor</t>
  </si>
  <si>
    <t>Aufwindkraftwerk (HE Turbine wie Wind)</t>
  </si>
  <si>
    <t>Erntefaktoren</t>
  </si>
  <si>
    <t>HE [kWh]</t>
  </si>
  <si>
    <t>HE spezifisch [kWh/m²a]</t>
  </si>
  <si>
    <t>Bestimmung der Betriebstunden</t>
  </si>
  <si>
    <t>Betriebszeit in h</t>
  </si>
  <si>
    <t>Stunden im Jahr in h</t>
  </si>
  <si>
    <t>Savonius-Rotor</t>
  </si>
  <si>
    <t>Western-Rotor</t>
  </si>
  <si>
    <t>Holländer-Windmühle</t>
  </si>
  <si>
    <t>Darrieus-Rotor</t>
  </si>
  <si>
    <t>Dreiblattrotor</t>
  </si>
  <si>
    <t>Zweiblattrotor</t>
  </si>
  <si>
    <t>Thermie/Wind</t>
  </si>
  <si>
    <t>Strahlung [kWh/m²a] *</t>
  </si>
  <si>
    <t>* Strahlung aus Wetterdaten des jeweiligen Standorts</t>
  </si>
  <si>
    <t>windstille Zeit in %</t>
  </si>
  <si>
    <t>windstille Zeit in h</t>
  </si>
  <si>
    <t>Heizwärmbedarf</t>
  </si>
  <si>
    <t>Kühlbedarf</t>
  </si>
  <si>
    <t xml:space="preserve">Warmwasserbereitung </t>
  </si>
  <si>
    <t>Luftförderung</t>
  </si>
  <si>
    <t>Beleuchtung</t>
  </si>
  <si>
    <t>Büro</t>
  </si>
  <si>
    <t>London</t>
  </si>
  <si>
    <t>Wohnen</t>
  </si>
  <si>
    <t>Madrid</t>
  </si>
  <si>
    <t>Moskau</t>
  </si>
  <si>
    <t>Singapur</t>
  </si>
  <si>
    <t>Referenzgebäude</t>
  </si>
  <si>
    <t>Standorte</t>
  </si>
  <si>
    <t>0</t>
  </si>
  <si>
    <t>Herstellungsenergie Thermie</t>
  </si>
  <si>
    <t>Vakuumröhrenkollektor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</si>
</sst>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00"/>
    <numFmt numFmtId="180" formatCode="#,##0.000"/>
    <numFmt numFmtId="181" formatCode="#,##0.0000"/>
    <numFmt numFmtId="182" formatCode="#,##0.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74" fontId="0" fillId="0" borderId="0" xfId="19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3" fontId="0" fillId="0" borderId="0" xfId="19" applyNumberForma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2" fillId="3" borderId="19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74" fontId="2" fillId="0" borderId="15" xfId="19" applyNumberFormat="1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3" xfId="0" applyBorder="1" applyAlignment="1">
      <alignment/>
    </xf>
    <xf numFmtId="174" fontId="0" fillId="2" borderId="6" xfId="19" applyNumberForma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9" fontId="0" fillId="0" borderId="0" xfId="19" applyAlignment="1">
      <alignment/>
    </xf>
    <xf numFmtId="173" fontId="2" fillId="0" borderId="0" xfId="0" applyNumberFormat="1" applyFont="1" applyAlignment="1">
      <alignment horizontal="center"/>
    </xf>
    <xf numFmtId="172" fontId="0" fillId="3" borderId="26" xfId="0" applyNumberFormat="1" applyFill="1" applyBorder="1" applyAlignment="1">
      <alignment horizontal="center"/>
    </xf>
    <xf numFmtId="172" fontId="0" fillId="3" borderId="27" xfId="0" applyNumberForma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" fontId="0" fillId="3" borderId="6" xfId="0" applyNumberFormat="1" applyFill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3" borderId="26" xfId="0" applyNumberFormat="1" applyFill="1" applyBorder="1" applyAlignment="1">
      <alignment horizontal="center"/>
    </xf>
    <xf numFmtId="1" fontId="0" fillId="3" borderId="29" xfId="0" applyNumberFormat="1" applyFill="1" applyBorder="1" applyAlignment="1">
      <alignment horizontal="center"/>
    </xf>
    <xf numFmtId="1" fontId="0" fillId="4" borderId="26" xfId="0" applyNumberFormat="1" applyFill="1" applyBorder="1" applyAlignment="1">
      <alignment horizontal="center"/>
    </xf>
    <xf numFmtId="1" fontId="0" fillId="4" borderId="29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2" borderId="4" xfId="0" applyFill="1" applyBorder="1" applyAlignment="1">
      <alignment/>
    </xf>
    <xf numFmtId="174" fontId="0" fillId="4" borderId="26" xfId="19" applyNumberFormat="1" applyFill="1" applyBorder="1" applyAlignment="1">
      <alignment/>
    </xf>
    <xf numFmtId="1" fontId="0" fillId="3" borderId="26" xfId="0" applyNumberFormat="1" applyFill="1" applyBorder="1" applyAlignment="1">
      <alignment/>
    </xf>
    <xf numFmtId="1" fontId="0" fillId="3" borderId="29" xfId="0" applyNumberForma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2" fillId="3" borderId="30" xfId="0" applyNumberFormat="1" applyFont="1" applyFill="1" applyBorder="1" applyAlignment="1">
      <alignment horizontal="center"/>
    </xf>
    <xf numFmtId="9" fontId="0" fillId="2" borderId="4" xfId="19" applyFill="1" applyBorder="1" applyAlignment="1">
      <alignment/>
    </xf>
    <xf numFmtId="9" fontId="0" fillId="2" borderId="26" xfId="19" applyFill="1" applyBorder="1" applyAlignment="1">
      <alignment/>
    </xf>
    <xf numFmtId="9" fontId="0" fillId="2" borderId="29" xfId="19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174" fontId="2" fillId="0" borderId="0" xfId="19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1" fontId="0" fillId="3" borderId="27" xfId="0" applyNumberFormat="1" applyFill="1" applyBorder="1" applyAlignment="1">
      <alignment horizontal="center"/>
    </xf>
    <xf numFmtId="1" fontId="0" fillId="4" borderId="31" xfId="0" applyNumberFormat="1" applyFill="1" applyBorder="1" applyAlignment="1">
      <alignment horizontal="center"/>
    </xf>
    <xf numFmtId="174" fontId="0" fillId="2" borderId="31" xfId="19" applyNumberForma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49" fontId="0" fillId="4" borderId="31" xfId="0" applyNumberFormat="1" applyFill="1" applyBorder="1" applyAlignment="1">
      <alignment horizontal="center"/>
    </xf>
    <xf numFmtId="9" fontId="0" fillId="4" borderId="31" xfId="19" applyNumberFormat="1" applyFill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26" xfId="0" applyNumberFormat="1" applyBorder="1" applyAlignment="1">
      <alignment horizontal="center"/>
    </xf>
    <xf numFmtId="173" fontId="0" fillId="0" borderId="28" xfId="0" applyNumberFormat="1" applyBorder="1" applyAlignment="1">
      <alignment horizontal="center"/>
    </xf>
    <xf numFmtId="173" fontId="0" fillId="0" borderId="29" xfId="0" applyNumberFormat="1" applyBorder="1" applyAlignment="1">
      <alignment horizontal="center"/>
    </xf>
    <xf numFmtId="173" fontId="0" fillId="3" borderId="6" xfId="0" applyNumberFormat="1" applyFill="1" applyBorder="1" applyAlignment="1">
      <alignment horizontal="center"/>
    </xf>
    <xf numFmtId="173" fontId="0" fillId="3" borderId="31" xfId="0" applyNumberFormat="1" applyFill="1" applyBorder="1" applyAlignment="1">
      <alignment horizontal="center"/>
    </xf>
    <xf numFmtId="173" fontId="0" fillId="4" borderId="26" xfId="0" applyNumberFormat="1" applyFill="1" applyBorder="1" applyAlignment="1">
      <alignment horizontal="center"/>
    </xf>
    <xf numFmtId="173" fontId="0" fillId="4" borderId="27" xfId="0" applyNumberFormat="1" applyFill="1" applyBorder="1" applyAlignment="1">
      <alignment horizontal="center"/>
    </xf>
    <xf numFmtId="0" fontId="0" fillId="0" borderId="32" xfId="0" applyBorder="1" applyAlignment="1">
      <alignment/>
    </xf>
    <xf numFmtId="173" fontId="0" fillId="0" borderId="7" xfId="0" applyNumberFormat="1" applyBorder="1" applyAlignment="1">
      <alignment horizontal="center"/>
    </xf>
    <xf numFmtId="173" fontId="0" fillId="0" borderId="33" xfId="0" applyNumberFormat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3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2" fontId="0" fillId="4" borderId="6" xfId="0" applyNumberFormat="1" applyFill="1" applyBorder="1" applyAlignment="1">
      <alignment horizontal="center"/>
    </xf>
    <xf numFmtId="2" fontId="0" fillId="4" borderId="31" xfId="0" applyNumberForma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6"/>
          <c:w val="0.943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v>Heizenergiebedarf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3366"/>
              </a:solidFill>
            </c:spPr>
          </c:dPt>
          <c:val>
            <c:numRef>
              <c:f>('Regenerative Energien'!$D$40,'Regenerative Energien'!$E$40,'Regenerative Energien'!$D$49,'Regenerative Energien'!$D$54)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75.24321037697608</c:v>
                </c:pt>
                <c:pt idx="3">
                  <c:v>22.591541683556276</c:v>
                </c:pt>
              </c:numCache>
            </c:numRef>
          </c:val>
        </c:ser>
        <c:ser>
          <c:idx val="1"/>
          <c:order val="1"/>
          <c:tx>
            <c:v>Kühlenergiebedarf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val>
            <c:numRef>
              <c:f>('Regenerative Energien'!$D$41,'Regenerative Energien'!$E$41,'Regenerative Energien'!$D$50,'Regenerative Energien'!$D$55)</c:f>
              <c:numCache>
                <c:ptCount val="4"/>
                <c:pt idx="0">
                  <c:v>56.81556546412647</c:v>
                </c:pt>
                <c:pt idx="1">
                  <c:v>76</c:v>
                </c:pt>
                <c:pt idx="2">
                  <c:v>75.24321037697608</c:v>
                </c:pt>
                <c:pt idx="3">
                  <c:v>5.374515026926863</c:v>
                </c:pt>
              </c:numCache>
            </c:numRef>
          </c:val>
        </c:ser>
        <c:ser>
          <c:idx val="2"/>
          <c:order val="2"/>
          <c:tx>
            <c:v>Energiebedarf zur WW Erzeugung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('Regenerative Energien'!$D$42,'Regenerative Energien'!$E$42,'Regenerative Energien'!$E$49,'Regenerative Energien'!$D$56)</c:f>
              <c:numCache>
                <c:ptCount val="4"/>
                <c:pt idx="0">
                  <c:v>9.942440210782326</c:v>
                </c:pt>
                <c:pt idx="1">
                  <c:v>18.8</c:v>
                </c:pt>
                <c:pt idx="3">
                  <c:v>3.762160518848804</c:v>
                </c:pt>
              </c:numCache>
            </c:numRef>
          </c:val>
        </c:ser>
        <c:ser>
          <c:idx val="3"/>
          <c:order val="3"/>
          <c:tx>
            <c:v>Energiebedarf Lüftung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CCFF"/>
              </a:solidFill>
            </c:spPr>
          </c:dPt>
          <c:val>
            <c:numRef>
              <c:f>('Regenerative Energien'!$D$43,'Regenerative Energien'!$E$43,'Regenerative Energien'!$E$50,'Regenerative Energien'!$D$57)</c:f>
              <c:numCache>
                <c:ptCount val="4"/>
                <c:pt idx="0">
                  <c:v>10.87393595460073</c:v>
                </c:pt>
                <c:pt idx="1">
                  <c:v>13.3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Energiebedarf 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('Regenerative Energien'!$D$44,'Regenerative Energien'!$E$44)</c:f>
              <c:numCache>
                <c:ptCount val="2"/>
                <c:pt idx="0">
                  <c:v>7.177746250506688</c:v>
                </c:pt>
                <c:pt idx="1">
                  <c:v>8.9</c:v>
                </c:pt>
              </c:numCache>
            </c:numRef>
          </c:val>
        </c:ser>
        <c:ser>
          <c:idx val="5"/>
          <c:order val="5"/>
          <c:tx>
            <c:v>regenerativ erzeugter Strom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regerativ erzeugte Wärme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Herstellungsenergie Gebäude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Herstellungsenergie PV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Herstellungsenergie Thermie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Herstellungsenergie Windkraft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5732527"/>
        <c:axId val="30266152"/>
      </c:bar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266152"/>
        <c:crosses val="autoZero"/>
        <c:auto val="1"/>
        <c:lblOffset val="100"/>
        <c:noMultiLvlLbl val="0"/>
      </c:catAx>
      <c:valAx>
        <c:axId val="3026615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Energiemengen [kWh/m²(BGF)a]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732527"/>
        <c:crossesAt val="1"/>
        <c:crossBetween val="between"/>
        <c:dispUnits/>
        <c:majorUnit val="10"/>
      </c:valAx>
      <c:spPr>
        <a:noFill/>
      </c:spPr>
    </c:plotArea>
    <c:legend>
      <c:legendPos val="r"/>
      <c:layout>
        <c:manualLayout>
          <c:xMode val="edge"/>
          <c:yMode val="edge"/>
          <c:x val="0.749"/>
          <c:y val="0.06875"/>
          <c:w val="0.2165"/>
          <c:h val="0.288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'Regenerative Energien'!$C$62:$J$62</c:f>
              <c:numCache>
                <c:ptCount val="8"/>
                <c:pt idx="0">
                  <c:v>30.169304379830695</c:v>
                </c:pt>
                <c:pt idx="1">
                  <c:v>22.854435038645565</c:v>
                </c:pt>
                <c:pt idx="2">
                  <c:v>120.67703349282297</c:v>
                </c:pt>
                <c:pt idx="3">
                  <c:v>0</c:v>
                </c:pt>
                <c:pt idx="4">
                  <c:v>36.20316525579683</c:v>
                </c:pt>
                <c:pt idx="5">
                  <c:v>27.535517114464483</c:v>
                </c:pt>
                <c:pt idx="6">
                  <c:v>144.81247699668754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'Regenerative Energien'!$C$63:$J$63</c:f>
              <c:numCache>
                <c:ptCount val="8"/>
                <c:pt idx="0">
                  <c:v>9.325358851674642</c:v>
                </c:pt>
                <c:pt idx="1">
                  <c:v>21.64814133235186</c:v>
                </c:pt>
                <c:pt idx="2">
                  <c:v>9.325358851674642</c:v>
                </c:pt>
                <c:pt idx="3">
                  <c:v>118.72598454177401</c:v>
                </c:pt>
                <c:pt idx="4">
                  <c:v>5.2622377622377625</c:v>
                </c:pt>
                <c:pt idx="5">
                  <c:v>12.813029076186972</c:v>
                </c:pt>
                <c:pt idx="6">
                  <c:v>5.2622377622377625</c:v>
                </c:pt>
                <c:pt idx="7">
                  <c:v>76.0206109679794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'Regenerative Energien'!$C$64:$J$64</c:f>
              <c:numCache>
                <c:ptCount val="8"/>
                <c:pt idx="0">
                  <c:v>4.521531100478469</c:v>
                </c:pt>
                <c:pt idx="1">
                  <c:v>4.521531100478469</c:v>
                </c:pt>
                <c:pt idx="2">
                  <c:v>4.521531100478469</c:v>
                </c:pt>
                <c:pt idx="3">
                  <c:v>4.521531100478469</c:v>
                </c:pt>
                <c:pt idx="4">
                  <c:v>18.80750828119249</c:v>
                </c:pt>
                <c:pt idx="5">
                  <c:v>18.80750828119249</c:v>
                </c:pt>
                <c:pt idx="6">
                  <c:v>18.80750828119249</c:v>
                </c:pt>
                <c:pt idx="7">
                  <c:v>18.80750828119249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'Regenerative Energien'!$C$65:$J$65</c:f>
              <c:numCache>
                <c:ptCount val="8"/>
                <c:pt idx="0">
                  <c:v>13.763832658569502</c:v>
                </c:pt>
                <c:pt idx="1">
                  <c:v>13.763832658569502</c:v>
                </c:pt>
                <c:pt idx="2">
                  <c:v>13.763832658569502</c:v>
                </c:pt>
                <c:pt idx="3">
                  <c:v>13.763832658569502</c:v>
                </c:pt>
                <c:pt idx="4">
                  <c:v>13.319838056680162</c:v>
                </c:pt>
                <c:pt idx="5">
                  <c:v>13.319838056680162</c:v>
                </c:pt>
                <c:pt idx="6">
                  <c:v>13.319838056680162</c:v>
                </c:pt>
                <c:pt idx="7">
                  <c:v>13.319838056680162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'Regenerative Energien'!$C$66:$J$66</c:f>
              <c:numCache>
                <c:ptCount val="8"/>
                <c:pt idx="0">
                  <c:v>13.036105999263894</c:v>
                </c:pt>
                <c:pt idx="1">
                  <c:v>8.30114096429886</c:v>
                </c:pt>
                <c:pt idx="2">
                  <c:v>14.905171144644829</c:v>
                </c:pt>
                <c:pt idx="3">
                  <c:v>6.182867132867132</c:v>
                </c:pt>
                <c:pt idx="4">
                  <c:v>8.93293154214207</c:v>
                </c:pt>
                <c:pt idx="5">
                  <c:v>6.856192491718808</c:v>
                </c:pt>
                <c:pt idx="6">
                  <c:v>8.30990982701509</c:v>
                </c:pt>
                <c:pt idx="7">
                  <c:v>8.93293154214207</c:v>
                </c:pt>
              </c:numCache>
            </c:numRef>
          </c:val>
        </c:ser>
        <c:overlap val="100"/>
        <c:gapWidth val="70"/>
        <c:axId val="3959913"/>
        <c:axId val="35639218"/>
      </c:bar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BGF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395991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1038225</xdr:colOff>
      <xdr:row>13</xdr:row>
      <xdr:rowOff>161925</xdr:rowOff>
    </xdr:from>
    <xdr:to>
      <xdr:col>14</xdr:col>
      <xdr:colOff>628650</xdr:colOff>
      <xdr:row>21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0944225" y="2590800"/>
          <a:ext cx="48006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1019175</xdr:colOff>
      <xdr:row>30</xdr:row>
      <xdr:rowOff>0</xdr:rowOff>
    </xdr:from>
    <xdr:to>
      <xdr:col>11</xdr:col>
      <xdr:colOff>0</xdr:colOff>
      <xdr:row>37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925175" y="5286375"/>
          <a:ext cx="2352675" cy="12096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58</xdr:row>
      <xdr:rowOff>152400</xdr:rowOff>
    </xdr:from>
    <xdr:to>
      <xdr:col>9</xdr:col>
      <xdr:colOff>1247775</xdr:colOff>
      <xdr:row>65</xdr:row>
      <xdr:rowOff>152400</xdr:rowOff>
    </xdr:to>
    <xdr:sp>
      <xdr:nvSpPr>
        <xdr:cNvPr id="3" name="Rectangle 8"/>
        <xdr:cNvSpPr>
          <a:spLocks/>
        </xdr:cNvSpPr>
      </xdr:nvSpPr>
      <xdr:spPr>
        <a:xfrm>
          <a:off x="247650" y="10134600"/>
          <a:ext cx="11953875" cy="11525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0.9255</cdr:y>
    </cdr:from>
    <cdr:to>
      <cdr:x>0.2595</cdr:x>
      <cdr:y>0.98175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" y="5314950"/>
          <a:ext cx="1333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Gesamtenergiebedarf Entwurf [kWh/m²a]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0.78975</cdr:x>
      <cdr:y>0.9255</cdr:y>
    </cdr:from>
    <cdr:to>
      <cdr:x>0.934</cdr:x>
      <cdr:y>0.9815</cdr:y>
    </cdr:to>
    <cdr:sp>
      <cdr:nvSpPr>
        <cdr:cNvPr id="2" name="TextBox 2"/>
        <cdr:cNvSpPr txBox="1">
          <a:spLocks noChangeArrowheads="1"/>
        </cdr:cNvSpPr>
      </cdr:nvSpPr>
      <cdr:spPr>
        <a:xfrm>
          <a:off x="7296150" y="5314950"/>
          <a:ext cx="1333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Herstellungsenergie [kWh/m²a]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0.56575</cdr:x>
      <cdr:y>0.9255</cdr:y>
    </cdr:from>
    <cdr:to>
      <cdr:x>0.711</cdr:x>
      <cdr:y>0.9815</cdr:y>
    </cdr:to>
    <cdr:sp>
      <cdr:nvSpPr>
        <cdr:cNvPr id="3" name="TextBox 3"/>
        <cdr:cNvSpPr txBox="1">
          <a:spLocks noChangeArrowheads="1"/>
        </cdr:cNvSpPr>
      </cdr:nvSpPr>
      <cdr:spPr>
        <a:xfrm>
          <a:off x="5219700" y="5314950"/>
          <a:ext cx="1343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regenerativ erzeugte Energie [kWh/m²a]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0.3335</cdr:x>
      <cdr:y>0.9255</cdr:y>
    </cdr:from>
    <cdr:to>
      <cdr:x>0.478</cdr:x>
      <cdr:y>0.9815</cdr:y>
    </cdr:to>
    <cdr:sp>
      <cdr:nvSpPr>
        <cdr:cNvPr id="4" name="TextBox 4"/>
        <cdr:cNvSpPr txBox="1">
          <a:spLocks noChangeArrowheads="1"/>
        </cdr:cNvSpPr>
      </cdr:nvSpPr>
      <cdr:spPr>
        <a:xfrm>
          <a:off x="3076575" y="5314950"/>
          <a:ext cx="1333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Gesamtenergiebedarf Referenz [kWh/m²a]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0.76125</cdr:x>
      <cdr:y>0.664</cdr:y>
    </cdr:from>
    <cdr:to>
      <cdr:x>0.91025</cdr:x>
      <cdr:y>0.664</cdr:y>
    </cdr:to>
    <cdr:sp>
      <cdr:nvSpPr>
        <cdr:cNvPr id="5" name="Line 8"/>
        <cdr:cNvSpPr>
          <a:spLocks/>
        </cdr:cNvSpPr>
      </cdr:nvSpPr>
      <cdr:spPr>
        <a:xfrm>
          <a:off x="7029450" y="3810000"/>
          <a:ext cx="1381125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0.76125</cdr:x>
      <cdr:y>0.61775</cdr:y>
    </cdr:from>
    <cdr:to>
      <cdr:x>0.91025</cdr:x>
      <cdr:y>0.61775</cdr:y>
    </cdr:to>
    <cdr:sp>
      <cdr:nvSpPr>
        <cdr:cNvPr id="6" name="Line 9"/>
        <cdr:cNvSpPr>
          <a:spLocks/>
        </cdr:cNvSpPr>
      </cdr:nvSpPr>
      <cdr:spPr>
        <a:xfrm>
          <a:off x="7029450" y="3543300"/>
          <a:ext cx="1381125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0.58775</cdr:y>
    </cdr:from>
    <cdr:to>
      <cdr:x>0.84725</cdr:x>
      <cdr:y>0.6435</cdr:y>
    </cdr:to>
    <cdr:sp>
      <cdr:nvSpPr>
        <cdr:cNvPr id="7" name="TextBox 11"/>
        <cdr:cNvSpPr txBox="1">
          <a:spLocks noChangeArrowheads="1"/>
        </cdr:cNvSpPr>
      </cdr:nvSpPr>
      <cdr:spPr>
        <a:xfrm>
          <a:off x="6477000" y="3371850"/>
          <a:ext cx="1343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Büro</a:t>
          </a:r>
        </a:p>
      </cdr:txBody>
    </cdr:sp>
  </cdr:relSizeAnchor>
  <cdr:relSizeAnchor xmlns:cdr="http://schemas.openxmlformats.org/drawingml/2006/chartDrawing">
    <cdr:from>
      <cdr:x>0.711</cdr:x>
      <cdr:y>0.63675</cdr:y>
    </cdr:from>
    <cdr:to>
      <cdr:x>0.8565</cdr:x>
      <cdr:y>0.69325</cdr:y>
    </cdr:to>
    <cdr:sp>
      <cdr:nvSpPr>
        <cdr:cNvPr id="8" name="TextBox 12"/>
        <cdr:cNvSpPr txBox="1">
          <a:spLocks noChangeArrowheads="1"/>
        </cdr:cNvSpPr>
      </cdr:nvSpPr>
      <cdr:spPr>
        <a:xfrm>
          <a:off x="6562725" y="3648075"/>
          <a:ext cx="1343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Wohnen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0.9555</cdr:y>
    </cdr:from>
    <cdr:to>
      <cdr:x>0.48275</cdr:x>
      <cdr:y>0.98325</cdr:y>
    </cdr:to>
    <cdr:sp>
      <cdr:nvSpPr>
        <cdr:cNvPr id="1" name="Rectangle 1"/>
        <cdr:cNvSpPr>
          <a:spLocks/>
        </cdr:cNvSpPr>
      </cdr:nvSpPr>
      <cdr:spPr>
        <a:xfrm>
          <a:off x="3838575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</cdr:x>
      <cdr:y>0.075</cdr:y>
    </cdr:from>
    <cdr:to>
      <cdr:x>0.466</cdr:x>
      <cdr:y>0.97475</cdr:y>
    </cdr:to>
    <cdr:sp>
      <cdr:nvSpPr>
        <cdr:cNvPr id="2" name="Line 2"/>
        <cdr:cNvSpPr>
          <a:spLocks/>
        </cdr:cNvSpPr>
      </cdr:nvSpPr>
      <cdr:spPr>
        <a:xfrm>
          <a:off x="4010025" y="438150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0.1445</cdr:y>
    </cdr:from>
    <cdr:to>
      <cdr:x>0.466</cdr:x>
      <cdr:y>0.1445</cdr:y>
    </cdr:to>
    <cdr:sp>
      <cdr:nvSpPr>
        <cdr:cNvPr id="3" name="Line 3"/>
        <cdr:cNvSpPr>
          <a:spLocks/>
        </cdr:cNvSpPr>
      </cdr:nvSpPr>
      <cdr:spPr>
        <a:xfrm flipH="1">
          <a:off x="1524000" y="8572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</cdr:x>
      <cdr:y>0.1445</cdr:y>
    </cdr:from>
    <cdr:to>
      <cdr:x>0.7695</cdr:x>
      <cdr:y>0.1445</cdr:y>
    </cdr:to>
    <cdr:sp>
      <cdr:nvSpPr>
        <cdr:cNvPr id="4" name="Line 4"/>
        <cdr:cNvSpPr>
          <a:spLocks/>
        </cdr:cNvSpPr>
      </cdr:nvSpPr>
      <cdr:spPr>
        <a:xfrm>
          <a:off x="4010025" y="8572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0.11525</cdr:y>
    </cdr:from>
    <cdr:to>
      <cdr:x>0.354</cdr:x>
      <cdr:y>0.1445</cdr:y>
    </cdr:to>
    <cdr:sp>
      <cdr:nvSpPr>
        <cdr:cNvPr id="5" name="TextBox 5"/>
        <cdr:cNvSpPr txBox="1">
          <a:spLocks noChangeArrowheads="1"/>
        </cdr:cNvSpPr>
      </cdr:nvSpPr>
      <cdr:spPr>
        <a:xfrm>
          <a:off x="2686050" y="68580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Büro</a:t>
          </a:r>
        </a:p>
      </cdr:txBody>
    </cdr:sp>
  </cdr:relSizeAnchor>
  <cdr:relSizeAnchor xmlns:cdr="http://schemas.openxmlformats.org/drawingml/2006/chartDrawing">
    <cdr:from>
      <cdr:x>0.56825</cdr:x>
      <cdr:y>0.116</cdr:y>
    </cdr:from>
    <cdr:to>
      <cdr:x>0.645</cdr:x>
      <cdr:y>0.14625</cdr:y>
    </cdr:to>
    <cdr:sp>
      <cdr:nvSpPr>
        <cdr:cNvPr id="6" name="TextBox 6"/>
        <cdr:cNvSpPr txBox="1">
          <a:spLocks noChangeArrowheads="1"/>
        </cdr:cNvSpPr>
      </cdr:nvSpPr>
      <cdr:spPr>
        <a:xfrm>
          <a:off x="4886325" y="685800"/>
          <a:ext cx="657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Wohnen</a:t>
          </a:r>
        </a:p>
      </cdr:txBody>
    </cdr:sp>
  </cdr:relSizeAnchor>
  <cdr:relSizeAnchor xmlns:cdr="http://schemas.openxmlformats.org/drawingml/2006/chartDrawing">
    <cdr:from>
      <cdr:x>0.09175</cdr:x>
      <cdr:y>0.945</cdr:y>
    </cdr:from>
    <cdr:to>
      <cdr:x>0.15025</cdr:x>
      <cdr:y>0.97475</cdr:y>
    </cdr:to>
    <cdr:sp>
      <cdr:nvSpPr>
        <cdr:cNvPr id="7" name="TextBox 7"/>
        <cdr:cNvSpPr txBox="1">
          <a:spLocks noChangeArrowheads="1"/>
        </cdr:cNvSpPr>
      </cdr:nvSpPr>
      <cdr:spPr>
        <a:xfrm>
          <a:off x="781050" y="562927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London</a:t>
          </a:r>
        </a:p>
      </cdr:txBody>
    </cdr:sp>
  </cdr:relSizeAnchor>
  <cdr:relSizeAnchor xmlns:cdr="http://schemas.openxmlformats.org/drawingml/2006/chartDrawing">
    <cdr:from>
      <cdr:x>0.49375</cdr:x>
      <cdr:y>0.948</cdr:y>
    </cdr:from>
    <cdr:to>
      <cdr:x>0.55225</cdr:x>
      <cdr:y>0.97825</cdr:y>
    </cdr:to>
    <cdr:sp>
      <cdr:nvSpPr>
        <cdr:cNvPr id="8" name="TextBox 8"/>
        <cdr:cNvSpPr txBox="1">
          <a:spLocks noChangeArrowheads="1"/>
        </cdr:cNvSpPr>
      </cdr:nvSpPr>
      <cdr:spPr>
        <a:xfrm>
          <a:off x="4248150" y="564832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London</a:t>
          </a:r>
        </a:p>
      </cdr:txBody>
    </cdr:sp>
  </cdr:relSizeAnchor>
  <cdr:relSizeAnchor xmlns:cdr="http://schemas.openxmlformats.org/drawingml/2006/chartDrawing">
    <cdr:from>
      <cdr:x>0.195</cdr:x>
      <cdr:y>0.947</cdr:y>
    </cdr:from>
    <cdr:to>
      <cdr:x>0.25325</cdr:x>
      <cdr:y>0.9775</cdr:y>
    </cdr:to>
    <cdr:sp>
      <cdr:nvSpPr>
        <cdr:cNvPr id="9" name="TextBox 9"/>
        <cdr:cNvSpPr txBox="1">
          <a:spLocks noChangeArrowheads="1"/>
        </cdr:cNvSpPr>
      </cdr:nvSpPr>
      <cdr:spPr>
        <a:xfrm>
          <a:off x="1676400" y="5638800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Madrid</a:t>
          </a:r>
        </a:p>
      </cdr:txBody>
    </cdr:sp>
  </cdr:relSizeAnchor>
  <cdr:relSizeAnchor xmlns:cdr="http://schemas.openxmlformats.org/drawingml/2006/chartDrawing">
    <cdr:from>
      <cdr:x>0.59375</cdr:x>
      <cdr:y>0.948</cdr:y>
    </cdr:from>
    <cdr:to>
      <cdr:x>0.63925</cdr:x>
      <cdr:y>0.97825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5105400" y="5648325"/>
          <a:ext cx="3905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Madrid</a:t>
          </a:r>
        </a:p>
      </cdr:txBody>
    </cdr:sp>
  </cdr:relSizeAnchor>
  <cdr:relSizeAnchor xmlns:cdr="http://schemas.openxmlformats.org/drawingml/2006/chartDrawing">
    <cdr:from>
      <cdr:x>0.2885</cdr:x>
      <cdr:y>0.948</cdr:y>
    </cdr:from>
    <cdr:to>
      <cdr:x>0.34675</cdr:x>
      <cdr:y>0.97825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476500" y="564832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Moskau</a:t>
          </a:r>
        </a:p>
      </cdr:txBody>
    </cdr:sp>
  </cdr:relSizeAnchor>
  <cdr:relSizeAnchor xmlns:cdr="http://schemas.openxmlformats.org/drawingml/2006/chartDrawing">
    <cdr:from>
      <cdr:x>0.692</cdr:x>
      <cdr:y>0.947</cdr:y>
    </cdr:from>
    <cdr:to>
      <cdr:x>0.7505</cdr:x>
      <cdr:y>0.9775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5953125" y="5638800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Moskau</a:t>
          </a:r>
        </a:p>
      </cdr:txBody>
    </cdr:sp>
  </cdr:relSizeAnchor>
  <cdr:relSizeAnchor xmlns:cdr="http://schemas.openxmlformats.org/drawingml/2006/chartDrawing">
    <cdr:from>
      <cdr:x>0.3875</cdr:x>
      <cdr:y>0.948</cdr:y>
    </cdr:from>
    <cdr:to>
      <cdr:x>0.45625</cdr:x>
      <cdr:y>0.97825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333750" y="5648325"/>
          <a:ext cx="5905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Singapur</a:t>
          </a:r>
        </a:p>
      </cdr:txBody>
    </cdr:sp>
  </cdr:relSizeAnchor>
  <cdr:relSizeAnchor xmlns:cdr="http://schemas.openxmlformats.org/drawingml/2006/chartDrawing">
    <cdr:from>
      <cdr:x>0.79025</cdr:x>
      <cdr:y>0.947</cdr:y>
    </cdr:from>
    <cdr:to>
      <cdr:x>0.85675</cdr:x>
      <cdr:y>0.9775</cdr:y>
    </cdr:to>
    <cdr:sp>
      <cdr:nvSpPr>
        <cdr:cNvPr id="14" name="TextBox 14"/>
        <cdr:cNvSpPr txBox="1">
          <a:spLocks noChangeArrowheads="1"/>
        </cdr:cNvSpPr>
      </cdr:nvSpPr>
      <cdr:spPr>
        <a:xfrm>
          <a:off x="6800850" y="5638800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Singapur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4"/>
  <sheetViews>
    <sheetView zoomScaleSheetLayoutView="75" workbookViewId="0" topLeftCell="A16">
      <selection activeCell="D32" sqref="D32"/>
    </sheetView>
  </sheetViews>
  <sheetFormatPr defaultColWidth="11.421875" defaultRowHeight="12.75"/>
  <cols>
    <col min="1" max="1" width="3.8515625" style="0" customWidth="1"/>
    <col min="2" max="2" width="40.28125" style="0" customWidth="1"/>
    <col min="3" max="3" width="17.140625" style="0" customWidth="1"/>
    <col min="4" max="4" width="22.00390625" style="0" bestFit="1" customWidth="1"/>
    <col min="5" max="5" width="17.28125" style="0" bestFit="1" customWidth="1"/>
    <col min="6" max="6" width="21.421875" style="0" customWidth="1"/>
    <col min="7" max="7" width="13.140625" style="0" bestFit="1" customWidth="1"/>
    <col min="8" max="8" width="13.421875" style="0" customWidth="1"/>
    <col min="9" max="9" width="15.7109375" style="0" customWidth="1"/>
    <col min="10" max="10" width="19.00390625" style="0" customWidth="1"/>
    <col min="11" max="11" width="15.8515625" style="0" bestFit="1" customWidth="1"/>
    <col min="12" max="12" width="10.00390625" style="0" bestFit="1" customWidth="1"/>
    <col min="13" max="13" width="7.7109375" style="0" customWidth="1"/>
    <col min="14" max="14" width="9.8515625" style="0" customWidth="1"/>
    <col min="15" max="15" width="9.57421875" style="0" customWidth="1"/>
    <col min="16" max="16" width="9.421875" style="0" customWidth="1"/>
    <col min="17" max="19" width="7.7109375" style="0" customWidth="1"/>
    <col min="20" max="20" width="4.57421875" style="0" customWidth="1"/>
    <col min="21" max="21" width="36.8515625" style="0" customWidth="1"/>
    <col min="22" max="22" width="15.28125" style="0" customWidth="1"/>
    <col min="23" max="25" width="7.7109375" style="0" customWidth="1"/>
  </cols>
  <sheetData>
    <row r="2" ht="12.75">
      <c r="B2" s="1" t="s">
        <v>7</v>
      </c>
    </row>
    <row r="3" spans="2:3" ht="12.75">
      <c r="B3" s="11" t="s">
        <v>9</v>
      </c>
      <c r="C3" s="9"/>
    </row>
    <row r="4" spans="2:3" ht="12.75">
      <c r="B4" s="11" t="s">
        <v>8</v>
      </c>
      <c r="C4" s="10"/>
    </row>
    <row r="5" spans="2:3" ht="12.75">
      <c r="B5" s="25" t="s">
        <v>11</v>
      </c>
      <c r="C5" s="26"/>
    </row>
    <row r="6" ht="13.5" thickBot="1">
      <c r="E6" s="23"/>
    </row>
    <row r="7" spans="2:5" ht="25.5" customHeight="1" thickBot="1">
      <c r="B7" s="2" t="s">
        <v>0</v>
      </c>
      <c r="C7" s="3"/>
      <c r="D7" s="4"/>
      <c r="E7" s="32"/>
    </row>
    <row r="8" spans="2:5" ht="15.75" customHeight="1">
      <c r="B8" s="5"/>
      <c r="C8" s="6" t="s">
        <v>1</v>
      </c>
      <c r="E8" s="4"/>
    </row>
    <row r="9" spans="2:5" ht="14.25">
      <c r="B9" s="7" t="s">
        <v>3</v>
      </c>
      <c r="C9" s="67">
        <v>3943</v>
      </c>
      <c r="E9" s="31"/>
    </row>
    <row r="10" spans="2:5" ht="14.25">
      <c r="B10" s="7" t="s">
        <v>4</v>
      </c>
      <c r="C10" s="67">
        <v>4934</v>
      </c>
      <c r="E10" s="31"/>
    </row>
    <row r="11" spans="2:3" ht="14.25">
      <c r="B11" s="7" t="s">
        <v>5</v>
      </c>
      <c r="C11" s="67">
        <v>14904</v>
      </c>
    </row>
    <row r="12" spans="2:4" ht="16.5" thickBot="1">
      <c r="B12" s="13" t="s">
        <v>6</v>
      </c>
      <c r="C12" s="68">
        <v>13414</v>
      </c>
      <c r="D12" t="s">
        <v>2</v>
      </c>
    </row>
    <row r="13" spans="2:15" ht="13.5" thickBot="1">
      <c r="B13" s="8"/>
      <c r="C13" s="12"/>
      <c r="F13" s="1"/>
      <c r="J13" s="48" t="s">
        <v>58</v>
      </c>
      <c r="K13" s="50"/>
      <c r="L13" s="50"/>
      <c r="M13" s="50"/>
      <c r="N13" s="50"/>
      <c r="O13" s="49"/>
    </row>
    <row r="14" spans="2:15" ht="13.5" thickBot="1">
      <c r="B14" s="33" t="s">
        <v>31</v>
      </c>
      <c r="C14" s="12"/>
      <c r="F14" s="1"/>
      <c r="L14" s="121" t="s">
        <v>58</v>
      </c>
      <c r="M14" s="121"/>
      <c r="N14" s="121"/>
      <c r="O14" s="122"/>
    </row>
    <row r="15" spans="2:15" ht="13.5" thickBot="1">
      <c r="B15" s="8"/>
      <c r="C15" s="15"/>
      <c r="J15" s="18"/>
      <c r="K15" s="51"/>
      <c r="L15" s="108" t="s">
        <v>83</v>
      </c>
      <c r="M15" s="109" t="s">
        <v>84</v>
      </c>
      <c r="N15" s="110" t="s">
        <v>85</v>
      </c>
      <c r="O15" s="111" t="s">
        <v>81</v>
      </c>
    </row>
    <row r="16" spans="2:15" ht="13.5" thickBot="1">
      <c r="B16" s="2" t="s">
        <v>20</v>
      </c>
      <c r="C16" s="28"/>
      <c r="D16" s="28"/>
      <c r="E16" s="28"/>
      <c r="F16" s="28"/>
      <c r="G16" s="54"/>
      <c r="H16" s="55"/>
      <c r="J16" s="17" t="s">
        <v>47</v>
      </c>
      <c r="K16" s="52" t="s">
        <v>48</v>
      </c>
      <c r="L16" s="112">
        <v>8</v>
      </c>
      <c r="M16" s="112">
        <v>5</v>
      </c>
      <c r="N16" s="11">
        <v>8</v>
      </c>
      <c r="O16" s="113">
        <v>5</v>
      </c>
    </row>
    <row r="17" spans="2:15" ht="12.75">
      <c r="B17" s="5"/>
      <c r="C17" s="14" t="s">
        <v>17</v>
      </c>
      <c r="D17" s="14" t="s">
        <v>71</v>
      </c>
      <c r="E17" s="14" t="s">
        <v>12</v>
      </c>
      <c r="F17" s="14" t="s">
        <v>18</v>
      </c>
      <c r="G17" s="14" t="s">
        <v>56</v>
      </c>
      <c r="H17" s="6" t="s">
        <v>59</v>
      </c>
      <c r="J17" s="17" t="s">
        <v>47</v>
      </c>
      <c r="K17" s="52" t="s">
        <v>49</v>
      </c>
      <c r="L17" s="112">
        <v>14</v>
      </c>
      <c r="M17" s="112">
        <v>9</v>
      </c>
      <c r="N17" s="11">
        <v>14</v>
      </c>
      <c r="O17" s="113">
        <v>8</v>
      </c>
    </row>
    <row r="18" spans="2:15" ht="12.75">
      <c r="B18" s="17" t="s">
        <v>15</v>
      </c>
      <c r="C18" s="64">
        <v>0</v>
      </c>
      <c r="D18" s="64">
        <v>0</v>
      </c>
      <c r="E18" s="47">
        <v>0.08</v>
      </c>
      <c r="F18" s="62">
        <f>E18*D18*C18</f>
        <v>0</v>
      </c>
      <c r="G18" s="64">
        <v>0</v>
      </c>
      <c r="H18" s="65">
        <f>IF(G18=0,0,F18*30/G18)</f>
        <v>0</v>
      </c>
      <c r="I18" s="57"/>
      <c r="J18" s="17" t="s">
        <v>47</v>
      </c>
      <c r="K18" s="52" t="s">
        <v>50</v>
      </c>
      <c r="L18" s="112">
        <v>21</v>
      </c>
      <c r="M18" s="112">
        <v>14</v>
      </c>
      <c r="N18" s="11">
        <v>21</v>
      </c>
      <c r="O18" s="113">
        <v>12</v>
      </c>
    </row>
    <row r="19" spans="2:15" ht="12.75">
      <c r="B19" s="17" t="s">
        <v>14</v>
      </c>
      <c r="C19" s="64">
        <v>1500</v>
      </c>
      <c r="D19" s="64">
        <v>1650</v>
      </c>
      <c r="E19" s="47">
        <v>0.15</v>
      </c>
      <c r="F19" s="62">
        <f>E19*D19*C19</f>
        <v>371250</v>
      </c>
      <c r="G19" s="64">
        <v>14</v>
      </c>
      <c r="H19" s="65">
        <f>IF(G19=0,0,F19*30/G19)</f>
        <v>795535.7142857143</v>
      </c>
      <c r="I19" s="57"/>
      <c r="J19" s="17" t="s">
        <v>70</v>
      </c>
      <c r="K19" s="52" t="s">
        <v>44</v>
      </c>
      <c r="L19" s="112">
        <v>40</v>
      </c>
      <c r="M19" s="112">
        <v>20</v>
      </c>
      <c r="N19" s="11">
        <v>40</v>
      </c>
      <c r="O19" s="113">
        <v>15</v>
      </c>
    </row>
    <row r="20" spans="2:15" ht="12.75">
      <c r="B20" s="17" t="s">
        <v>13</v>
      </c>
      <c r="C20" s="64">
        <v>0</v>
      </c>
      <c r="D20" s="64">
        <v>0</v>
      </c>
      <c r="E20" s="47">
        <v>0.16</v>
      </c>
      <c r="F20" s="62">
        <f>E20*D20*C20</f>
        <v>0</v>
      </c>
      <c r="G20" s="64">
        <v>0</v>
      </c>
      <c r="H20" s="65">
        <f>IF(G20=0,0,F20*30/G20)</f>
        <v>0</v>
      </c>
      <c r="I20" s="57"/>
      <c r="J20" s="17" t="s">
        <v>51</v>
      </c>
      <c r="K20" s="52" t="s">
        <v>53</v>
      </c>
      <c r="L20" s="112">
        <v>20</v>
      </c>
      <c r="M20" s="112">
        <v>14</v>
      </c>
      <c r="N20" s="11">
        <v>20</v>
      </c>
      <c r="O20" s="113">
        <v>14</v>
      </c>
    </row>
    <row r="21" spans="2:15" ht="13.5" thickBot="1">
      <c r="B21" s="27" t="s">
        <v>57</v>
      </c>
      <c r="C21" s="88">
        <v>0</v>
      </c>
      <c r="D21" s="88">
        <v>0</v>
      </c>
      <c r="E21" s="89">
        <v>0.01</v>
      </c>
      <c r="F21" s="86">
        <f>E21*D21*C21</f>
        <v>0</v>
      </c>
      <c r="G21" s="88">
        <v>0</v>
      </c>
      <c r="H21" s="87">
        <f>IF(G21=0,0,F21*30/G21)</f>
        <v>0</v>
      </c>
      <c r="I21" s="57"/>
      <c r="J21" s="17" t="s">
        <v>51</v>
      </c>
      <c r="K21" s="52" t="s">
        <v>54</v>
      </c>
      <c r="L21" s="112">
        <v>20</v>
      </c>
      <c r="M21" s="112">
        <v>14</v>
      </c>
      <c r="N21" s="11">
        <v>20</v>
      </c>
      <c r="O21" s="113">
        <v>14</v>
      </c>
    </row>
    <row r="22" spans="2:15" ht="13.5" thickBot="1">
      <c r="B22" s="2" t="s">
        <v>43</v>
      </c>
      <c r="C22" s="40"/>
      <c r="D22" s="41"/>
      <c r="E22" s="42"/>
      <c r="F22" s="77">
        <f>SUM(F18:F20)</f>
        <v>371250</v>
      </c>
      <c r="G22" s="74"/>
      <c r="H22" s="90">
        <f>SUM(H18:H20)</f>
        <v>795535.7142857143</v>
      </c>
      <c r="I22" s="57"/>
      <c r="J22" s="29" t="s">
        <v>52</v>
      </c>
      <c r="K22" s="53" t="s">
        <v>55</v>
      </c>
      <c r="L22" s="114">
        <v>18</v>
      </c>
      <c r="M22" s="114">
        <v>10</v>
      </c>
      <c r="N22" s="115">
        <v>12</v>
      </c>
      <c r="O22" s="116">
        <v>20</v>
      </c>
    </row>
    <row r="23" spans="2:12" ht="12.75">
      <c r="B23" s="19"/>
      <c r="C23" s="37"/>
      <c r="D23" t="s">
        <v>72</v>
      </c>
      <c r="E23" s="83"/>
      <c r="F23" s="84"/>
      <c r="G23" s="84"/>
      <c r="H23" s="84"/>
      <c r="I23" s="57"/>
      <c r="J23" s="8"/>
      <c r="K23" s="8"/>
      <c r="L23" s="85"/>
    </row>
    <row r="24" spans="2:9" ht="13.5" thickBot="1">
      <c r="B24" s="8"/>
      <c r="C24" s="24"/>
      <c r="D24" s="32"/>
      <c r="E24" s="31"/>
      <c r="F24" s="24"/>
      <c r="I24" s="57"/>
    </row>
    <row r="25" spans="2:11" ht="13.5" thickBot="1">
      <c r="B25" s="20" t="s">
        <v>22</v>
      </c>
      <c r="C25" s="21"/>
      <c r="D25" s="21"/>
      <c r="E25" s="30"/>
      <c r="F25" s="30"/>
      <c r="G25" s="30"/>
      <c r="H25" s="46"/>
      <c r="J25" s="60" t="s">
        <v>61</v>
      </c>
      <c r="K25" s="61"/>
    </row>
    <row r="26" spans="2:11" ht="12.75">
      <c r="B26" s="5"/>
      <c r="C26" s="14" t="s">
        <v>17</v>
      </c>
      <c r="D26" s="14" t="s">
        <v>23</v>
      </c>
      <c r="E26" s="14" t="s">
        <v>12</v>
      </c>
      <c r="F26" s="14" t="s">
        <v>18</v>
      </c>
      <c r="G26" s="14" t="s">
        <v>56</v>
      </c>
      <c r="H26" s="6" t="s">
        <v>59</v>
      </c>
      <c r="J26" s="69" t="s">
        <v>63</v>
      </c>
      <c r="K26" s="70">
        <v>8760</v>
      </c>
    </row>
    <row r="27" spans="2:11" ht="13.5" thickBot="1">
      <c r="B27" s="27" t="s">
        <v>16</v>
      </c>
      <c r="C27" s="88">
        <v>0</v>
      </c>
      <c r="D27" s="91" t="s">
        <v>88</v>
      </c>
      <c r="E27" s="92">
        <v>0</v>
      </c>
      <c r="F27" s="86">
        <f>0.5*C27*1.22*(D27^3)*E27*K29/1000</f>
        <v>0</v>
      </c>
      <c r="G27" s="88">
        <v>0</v>
      </c>
      <c r="H27" s="87">
        <f>IF(G27=0,0,F27*30/G27)</f>
        <v>0</v>
      </c>
      <c r="J27" s="17" t="s">
        <v>73</v>
      </c>
      <c r="K27" s="71">
        <v>0.2049</v>
      </c>
    </row>
    <row r="28" spans="2:11" ht="13.5" thickBot="1">
      <c r="B28" s="2" t="s">
        <v>43</v>
      </c>
      <c r="C28" s="40"/>
      <c r="D28" s="41"/>
      <c r="E28" s="42"/>
      <c r="F28" s="77">
        <f>SUM(F26:F27)</f>
        <v>0</v>
      </c>
      <c r="G28" s="74"/>
      <c r="H28" s="90">
        <f>SUM(H26:H27)</f>
        <v>0</v>
      </c>
      <c r="J28" s="17" t="s">
        <v>74</v>
      </c>
      <c r="K28" s="72">
        <f>K26*K27</f>
        <v>1794.924</v>
      </c>
    </row>
    <row r="29" spans="2:11" ht="13.5" thickBot="1">
      <c r="B29" s="8"/>
      <c r="C29" s="24"/>
      <c r="I29" s="57"/>
      <c r="J29" s="29" t="s">
        <v>62</v>
      </c>
      <c r="K29" s="73">
        <f>K26-K28</f>
        <v>6965.076</v>
      </c>
    </row>
    <row r="30" spans="2:9" ht="13.5" thickBot="1">
      <c r="B30" s="20" t="s">
        <v>21</v>
      </c>
      <c r="C30" s="21"/>
      <c r="D30" s="21"/>
      <c r="E30" s="21"/>
      <c r="F30" s="21"/>
      <c r="G30" s="30"/>
      <c r="H30" s="46"/>
      <c r="I30" s="57"/>
    </row>
    <row r="31" spans="2:11" ht="13.5" thickBot="1">
      <c r="B31" s="5"/>
      <c r="C31" s="14" t="s">
        <v>17</v>
      </c>
      <c r="D31" s="14" t="s">
        <v>71</v>
      </c>
      <c r="E31" s="14" t="s">
        <v>12</v>
      </c>
      <c r="F31" s="14" t="s">
        <v>18</v>
      </c>
      <c r="G31" s="14" t="s">
        <v>56</v>
      </c>
      <c r="H31" s="6" t="s">
        <v>59</v>
      </c>
      <c r="I31" s="57"/>
      <c r="J31" s="81" t="s">
        <v>12</v>
      </c>
      <c r="K31" s="82"/>
    </row>
    <row r="32" spans="2:11" ht="12.75">
      <c r="B32" s="17" t="s">
        <v>19</v>
      </c>
      <c r="C32" s="64">
        <v>500</v>
      </c>
      <c r="D32" s="117">
        <v>1650</v>
      </c>
      <c r="E32" s="47">
        <v>0.45</v>
      </c>
      <c r="F32" s="62">
        <f>E32*D32*C32</f>
        <v>371250</v>
      </c>
      <c r="G32" s="64">
        <v>20</v>
      </c>
      <c r="H32" s="65">
        <f>IF(G32=0,0,F32*30/G32)</f>
        <v>556875</v>
      </c>
      <c r="I32" s="57"/>
      <c r="J32" s="69" t="s">
        <v>64</v>
      </c>
      <c r="K32" s="78">
        <v>0.15</v>
      </c>
    </row>
    <row r="33" spans="2:11" ht="13.5" thickBot="1">
      <c r="B33" s="27" t="s">
        <v>90</v>
      </c>
      <c r="C33" s="88">
        <v>0</v>
      </c>
      <c r="D33" s="118">
        <v>0</v>
      </c>
      <c r="E33" s="89">
        <v>0.55</v>
      </c>
      <c r="F33" s="86">
        <f>E33*D33*C33</f>
        <v>0</v>
      </c>
      <c r="G33" s="88">
        <v>0</v>
      </c>
      <c r="H33" s="87">
        <f>IF(G33=0,0,F33*30/G33)</f>
        <v>0</v>
      </c>
      <c r="I33" s="57"/>
      <c r="J33" s="17" t="s">
        <v>66</v>
      </c>
      <c r="K33" s="79">
        <v>0.28</v>
      </c>
    </row>
    <row r="34" spans="2:11" ht="13.5" thickBot="1">
      <c r="B34" s="2" t="s">
        <v>43</v>
      </c>
      <c r="C34" s="40"/>
      <c r="D34" s="41"/>
      <c r="E34" s="42"/>
      <c r="F34" s="77">
        <f>SUM(F32:F33)</f>
        <v>371250</v>
      </c>
      <c r="G34" s="74"/>
      <c r="H34" s="90">
        <f>SUM(H32:H33)</f>
        <v>556875</v>
      </c>
      <c r="I34" s="57"/>
      <c r="J34" s="17" t="s">
        <v>65</v>
      </c>
      <c r="K34" s="79">
        <v>0.3</v>
      </c>
    </row>
    <row r="35" spans="2:11" ht="13.5" thickBot="1">
      <c r="B35" s="8"/>
      <c r="C35" s="24"/>
      <c r="D35" t="s">
        <v>72</v>
      </c>
      <c r="E35" s="24"/>
      <c r="F35" s="24"/>
      <c r="J35" s="17" t="s">
        <v>67</v>
      </c>
      <c r="K35" s="79">
        <v>0.4</v>
      </c>
    </row>
    <row r="36" spans="2:11" ht="13.5" thickBot="1">
      <c r="B36" s="33" t="s">
        <v>42</v>
      </c>
      <c r="C36" s="24"/>
      <c r="D36" s="32"/>
      <c r="E36" s="24"/>
      <c r="F36" s="24"/>
      <c r="J36" s="17" t="s">
        <v>68</v>
      </c>
      <c r="K36" s="79">
        <v>0.49</v>
      </c>
    </row>
    <row r="37" spans="2:11" ht="13.5" thickBot="1">
      <c r="B37" s="8"/>
      <c r="C37" s="24"/>
      <c r="J37" s="29" t="s">
        <v>69</v>
      </c>
      <c r="K37" s="80">
        <v>0.47</v>
      </c>
    </row>
    <row r="38" spans="2:10" ht="13.5" thickBot="1">
      <c r="B38" s="20" t="s">
        <v>33</v>
      </c>
      <c r="C38" s="21"/>
      <c r="D38" s="21"/>
      <c r="E38" s="22"/>
      <c r="J38" s="56"/>
    </row>
    <row r="39" spans="2:5" ht="12.75">
      <c r="B39" s="5"/>
      <c r="C39" s="14" t="s">
        <v>35</v>
      </c>
      <c r="D39" s="14" t="s">
        <v>36</v>
      </c>
      <c r="E39" s="6" t="s">
        <v>37</v>
      </c>
    </row>
    <row r="40" spans="2:5" ht="12.75">
      <c r="B40" s="17" t="s">
        <v>24</v>
      </c>
      <c r="C40" s="64">
        <v>0</v>
      </c>
      <c r="D40" s="97">
        <f>IF($C$10=0,0,C40/$C$10)</f>
        <v>0</v>
      </c>
      <c r="E40" s="99">
        <v>0</v>
      </c>
    </row>
    <row r="41" spans="2:5" ht="12.75">
      <c r="B41" s="17" t="s">
        <v>25</v>
      </c>
      <c r="C41" s="64">
        <v>280328</v>
      </c>
      <c r="D41" s="97">
        <f>IF($C$10=0,0,C41/$C$10)</f>
        <v>56.81556546412647</v>
      </c>
      <c r="E41" s="99">
        <v>76</v>
      </c>
    </row>
    <row r="42" spans="2:5" ht="12.75">
      <c r="B42" s="17" t="s">
        <v>26</v>
      </c>
      <c r="C42" s="64">
        <v>49056</v>
      </c>
      <c r="D42" s="97">
        <f>IF($C$10=0,0,C42/$C$10)</f>
        <v>9.942440210782326</v>
      </c>
      <c r="E42" s="99">
        <v>18.8</v>
      </c>
    </row>
    <row r="43" spans="2:5" ht="12.75">
      <c r="B43" s="17" t="s">
        <v>27</v>
      </c>
      <c r="C43" s="64">
        <v>53652</v>
      </c>
      <c r="D43" s="97">
        <f>IF($C$10=0,0,C43/$C$10)</f>
        <v>10.87393595460073</v>
      </c>
      <c r="E43" s="99">
        <v>13.3</v>
      </c>
    </row>
    <row r="44" spans="2:5" ht="13.5" thickBot="1">
      <c r="B44" s="27" t="s">
        <v>28</v>
      </c>
      <c r="C44" s="88">
        <v>35415</v>
      </c>
      <c r="D44" s="98">
        <f>IF($C$10=0,0,C44/$C$10)</f>
        <v>7.177746250506688</v>
      </c>
      <c r="E44" s="100">
        <v>8.9</v>
      </c>
    </row>
    <row r="45" spans="2:5" ht="13.5" thickBot="1">
      <c r="B45" s="35" t="s">
        <v>32</v>
      </c>
      <c r="C45" s="77">
        <f>SUM(C40:C44)</f>
        <v>418451</v>
      </c>
      <c r="D45" s="77">
        <f>SUM(D40:D44)</f>
        <v>84.80968788001621</v>
      </c>
      <c r="E45" s="90">
        <f>SUM(E40:E44)</f>
        <v>117</v>
      </c>
    </row>
    <row r="46" spans="2:6" ht="13.5" thickBot="1">
      <c r="B46" s="19"/>
      <c r="C46" s="37"/>
      <c r="D46" s="37"/>
      <c r="E46" s="37"/>
      <c r="F46" s="34"/>
    </row>
    <row r="47" spans="2:6" ht="13.5" thickBot="1">
      <c r="B47" s="2" t="s">
        <v>34</v>
      </c>
      <c r="C47" s="38"/>
      <c r="D47" s="39"/>
      <c r="E47" s="24"/>
      <c r="F47" s="34"/>
    </row>
    <row r="48" spans="2:6" ht="13.5" thickBot="1">
      <c r="B48" s="43"/>
      <c r="C48" s="44" t="s">
        <v>45</v>
      </c>
      <c r="D48" s="45" t="s">
        <v>46</v>
      </c>
      <c r="E48" s="23"/>
      <c r="F48" s="23"/>
    </row>
    <row r="49" spans="2:6" ht="12.75">
      <c r="B49" s="18" t="s">
        <v>29</v>
      </c>
      <c r="C49" s="75">
        <f>F22+F27</f>
        <v>371250</v>
      </c>
      <c r="D49" s="76">
        <f>IF($C$10=0,0,C49/$C$10)</f>
        <v>75.24321037697608</v>
      </c>
      <c r="E49" s="24"/>
      <c r="F49" s="24"/>
    </row>
    <row r="50" spans="2:6" ht="13.5" thickBot="1">
      <c r="B50" s="29" t="s">
        <v>30</v>
      </c>
      <c r="C50" s="63">
        <f>F34</f>
        <v>371250</v>
      </c>
      <c r="D50" s="66">
        <f>IF($C$10=0,0,C50/$C$10)</f>
        <v>75.24321037697608</v>
      </c>
      <c r="E50" s="24"/>
      <c r="F50" s="24"/>
    </row>
    <row r="51" spans="2:7" ht="13.5" thickBot="1">
      <c r="B51" s="8"/>
      <c r="C51" s="24"/>
      <c r="D51" s="24"/>
      <c r="E51" s="24"/>
      <c r="F51" s="34"/>
      <c r="G51" s="56"/>
    </row>
    <row r="52" spans="2:6" ht="13.5" thickBot="1">
      <c r="B52" s="2" t="s">
        <v>38</v>
      </c>
      <c r="C52" s="28"/>
      <c r="D52" s="3"/>
      <c r="E52" s="4"/>
      <c r="F52" s="4"/>
    </row>
    <row r="53" spans="2:4" ht="12.75">
      <c r="B53" s="5"/>
      <c r="C53" s="14" t="s">
        <v>10</v>
      </c>
      <c r="D53" s="6" t="s">
        <v>60</v>
      </c>
    </row>
    <row r="54" spans="2:4" ht="12.75">
      <c r="B54" s="17" t="s">
        <v>39</v>
      </c>
      <c r="C54" s="64">
        <v>3344</v>
      </c>
      <c r="D54" s="58">
        <f>IF($C$10=0,0,C54*1000/$C$10/30)</f>
        <v>22.591541683556276</v>
      </c>
    </row>
    <row r="55" spans="2:4" ht="12.75">
      <c r="B55" s="17" t="s">
        <v>40</v>
      </c>
      <c r="C55" s="62">
        <f>H22/1000</f>
        <v>795.5357142857143</v>
      </c>
      <c r="D55" s="58">
        <f>IF($C$10=0,0,C55/$C$10)*1000/30</f>
        <v>5.374515026926863</v>
      </c>
    </row>
    <row r="56" spans="2:4" ht="12.75" customHeight="1">
      <c r="B56" s="17" t="s">
        <v>89</v>
      </c>
      <c r="C56" s="62">
        <f>H34/1000</f>
        <v>556.875</v>
      </c>
      <c r="D56" s="58">
        <f>IF($C$10=0,0,C56/$C$10)*1000/30</f>
        <v>3.762160518848804</v>
      </c>
    </row>
    <row r="57" spans="2:4" ht="13.5" thickBot="1">
      <c r="B57" s="27" t="s">
        <v>41</v>
      </c>
      <c r="C57" s="62">
        <f>H28/1000</f>
        <v>0</v>
      </c>
      <c r="D57" s="59">
        <f>IF($C$10=0,0,C57/$C$10)*1000/30</f>
        <v>0</v>
      </c>
    </row>
    <row r="58" spans="2:4" ht="13.5" thickBot="1">
      <c r="B58" s="35" t="s">
        <v>32</v>
      </c>
      <c r="C58" s="77">
        <f>SUM(C54:C57)</f>
        <v>4696.410714285715</v>
      </c>
      <c r="D58" s="36">
        <f>SUM(D54:D57)</f>
        <v>31.728217229331943</v>
      </c>
    </row>
    <row r="59" spans="2:6" ht="12.75" customHeight="1" thickBot="1">
      <c r="B59" s="19"/>
      <c r="C59" s="4"/>
      <c r="D59" s="4"/>
      <c r="E59" s="4"/>
      <c r="F59" s="4"/>
    </row>
    <row r="60" spans="2:10" ht="13.5" thickBot="1">
      <c r="B60" s="107" t="s">
        <v>86</v>
      </c>
      <c r="C60" s="119" t="s">
        <v>80</v>
      </c>
      <c r="D60" s="119"/>
      <c r="E60" s="119"/>
      <c r="F60" s="119"/>
      <c r="G60" s="119" t="s">
        <v>82</v>
      </c>
      <c r="H60" s="119"/>
      <c r="I60" s="119"/>
      <c r="J60" s="120"/>
    </row>
    <row r="61" spans="2:10" ht="13.5" thickBot="1">
      <c r="B61" s="104" t="s">
        <v>87</v>
      </c>
      <c r="C61" s="105" t="s">
        <v>81</v>
      </c>
      <c r="D61" s="105" t="s">
        <v>83</v>
      </c>
      <c r="E61" s="105" t="s">
        <v>84</v>
      </c>
      <c r="F61" s="105" t="s">
        <v>85</v>
      </c>
      <c r="G61" s="105" t="s">
        <v>81</v>
      </c>
      <c r="H61" s="105" t="s">
        <v>83</v>
      </c>
      <c r="I61" s="105" t="s">
        <v>84</v>
      </c>
      <c r="J61" s="106" t="s">
        <v>85</v>
      </c>
    </row>
    <row r="62" spans="2:10" ht="12.75">
      <c r="B62" s="101" t="s">
        <v>75</v>
      </c>
      <c r="C62" s="102">
        <v>30.169304379830695</v>
      </c>
      <c r="D62" s="102">
        <v>22.854435038645565</v>
      </c>
      <c r="E62" s="102">
        <v>120.67703349282297</v>
      </c>
      <c r="F62" s="102">
        <v>0</v>
      </c>
      <c r="G62" s="102">
        <v>36.20316525579683</v>
      </c>
      <c r="H62" s="102">
        <v>27.535517114464483</v>
      </c>
      <c r="I62" s="102">
        <v>144.81247699668754</v>
      </c>
      <c r="J62" s="103">
        <v>0</v>
      </c>
    </row>
    <row r="63" spans="2:10" ht="12.75">
      <c r="B63" s="17" t="s">
        <v>76</v>
      </c>
      <c r="C63" s="93">
        <v>9.325358851674642</v>
      </c>
      <c r="D63" s="93">
        <v>21.64814133235186</v>
      </c>
      <c r="E63" s="93">
        <v>9.325358851674642</v>
      </c>
      <c r="F63" s="93">
        <v>118.72598454177401</v>
      </c>
      <c r="G63" s="93">
        <v>5.2622377622377625</v>
      </c>
      <c r="H63" s="93">
        <v>12.813029076186972</v>
      </c>
      <c r="I63" s="93">
        <v>5.2622377622377625</v>
      </c>
      <c r="J63" s="94">
        <v>76.0206109679794</v>
      </c>
    </row>
    <row r="64" spans="2:10" ht="12.75">
      <c r="B64" s="17" t="s">
        <v>77</v>
      </c>
      <c r="C64" s="93">
        <v>4.521531100478469</v>
      </c>
      <c r="D64" s="93">
        <v>4.521531100478469</v>
      </c>
      <c r="E64" s="93">
        <v>4.521531100478469</v>
      </c>
      <c r="F64" s="93">
        <v>4.521531100478469</v>
      </c>
      <c r="G64" s="93">
        <v>18.80750828119249</v>
      </c>
      <c r="H64" s="93">
        <v>18.80750828119249</v>
      </c>
      <c r="I64" s="93">
        <v>18.80750828119249</v>
      </c>
      <c r="J64" s="94">
        <v>18.80750828119249</v>
      </c>
    </row>
    <row r="65" spans="2:10" ht="12.75">
      <c r="B65" s="17" t="s">
        <v>78</v>
      </c>
      <c r="C65" s="93">
        <v>13.763832658569502</v>
      </c>
      <c r="D65" s="93">
        <v>13.763832658569502</v>
      </c>
      <c r="E65" s="93">
        <v>13.763832658569502</v>
      </c>
      <c r="F65" s="93">
        <v>13.763832658569502</v>
      </c>
      <c r="G65" s="93">
        <v>13.319838056680162</v>
      </c>
      <c r="H65" s="93">
        <v>13.319838056680162</v>
      </c>
      <c r="I65" s="93">
        <v>13.319838056680162</v>
      </c>
      <c r="J65" s="94">
        <v>13.319838056680162</v>
      </c>
    </row>
    <row r="66" spans="2:10" ht="13.5" thickBot="1">
      <c r="B66" s="29" t="s">
        <v>79</v>
      </c>
      <c r="C66" s="95">
        <v>13.036105999263894</v>
      </c>
      <c r="D66" s="95">
        <v>8.30114096429886</v>
      </c>
      <c r="E66" s="95">
        <v>14.905171144644829</v>
      </c>
      <c r="F66" s="95">
        <v>6.182867132867132</v>
      </c>
      <c r="G66" s="95">
        <v>8.93293154214207</v>
      </c>
      <c r="H66" s="95">
        <v>6.856192491718808</v>
      </c>
      <c r="I66" s="95">
        <v>8.30990982701509</v>
      </c>
      <c r="J66" s="96">
        <v>8.93293154214207</v>
      </c>
    </row>
    <row r="67" spans="2:6" ht="12.75">
      <c r="B67" s="19"/>
      <c r="F67" s="4"/>
    </row>
    <row r="68" spans="2:6" ht="12.75">
      <c r="B68" s="4"/>
      <c r="F68" s="4"/>
    </row>
    <row r="69" spans="2:6" ht="12.75">
      <c r="B69" s="4"/>
      <c r="F69" s="4"/>
    </row>
    <row r="70" spans="2:6" ht="12.75">
      <c r="B70" s="4"/>
      <c r="F70" s="4"/>
    </row>
    <row r="71" spans="2:6" ht="12.75">
      <c r="B71" s="4"/>
      <c r="F71" s="4"/>
    </row>
    <row r="72" spans="3:6" ht="12.75">
      <c r="C72" s="4"/>
      <c r="D72" s="4"/>
      <c r="E72" s="4"/>
      <c r="F72" s="4"/>
    </row>
    <row r="73" spans="3:6" ht="12.75">
      <c r="C73" s="4"/>
      <c r="D73" s="4"/>
      <c r="E73" s="4"/>
      <c r="F73" s="4"/>
    </row>
    <row r="74" spans="3:6" ht="12.75">
      <c r="C74" s="16"/>
      <c r="D74" s="16"/>
      <c r="E74" s="16"/>
      <c r="F74" s="4"/>
    </row>
    <row r="75" spans="3:6" ht="12.75">
      <c r="C75" s="4"/>
      <c r="D75" s="4"/>
      <c r="E75" s="4"/>
      <c r="F75" s="4"/>
    </row>
    <row r="76" spans="3:6" ht="12.75">
      <c r="C76" s="4"/>
      <c r="D76" s="4"/>
      <c r="E76" s="4"/>
      <c r="F76" s="4"/>
    </row>
    <row r="77" spans="3:6" ht="12.75">
      <c r="C77" s="4"/>
      <c r="D77" s="4"/>
      <c r="E77" s="4"/>
      <c r="F77" s="4"/>
    </row>
    <row r="78" spans="3:6" ht="12.75">
      <c r="C78" s="4"/>
      <c r="D78" s="4"/>
      <c r="E78" s="4"/>
      <c r="F78" s="4"/>
    </row>
    <row r="79" spans="3:6" ht="12.75">
      <c r="C79" s="4"/>
      <c r="D79" s="4"/>
      <c r="E79" s="4"/>
      <c r="F79" s="4"/>
    </row>
    <row r="80" spans="3:6" ht="12.75">
      <c r="C80" s="4"/>
      <c r="D80" s="4"/>
      <c r="E80" s="4"/>
      <c r="F80" s="4"/>
    </row>
    <row r="81" spans="3:6" ht="12.75">
      <c r="C81" s="4"/>
      <c r="D81" s="4"/>
      <c r="E81" s="4"/>
      <c r="F81" s="4"/>
    </row>
    <row r="82" spans="3:6" ht="12.75">
      <c r="C82" s="4"/>
      <c r="D82" s="4"/>
      <c r="E82" s="4"/>
      <c r="F82" s="4"/>
    </row>
    <row r="83" spans="3:6" ht="12.75">
      <c r="C83" s="4"/>
      <c r="D83" s="4"/>
      <c r="E83" s="4"/>
      <c r="F83" s="4"/>
    </row>
    <row r="84" spans="3:6" ht="12.75">
      <c r="C84" s="4"/>
      <c r="D84" s="4"/>
      <c r="E84" s="4"/>
      <c r="F84" s="4"/>
    </row>
    <row r="85" spans="3:6" ht="12.75">
      <c r="C85" s="4"/>
      <c r="D85" s="4"/>
      <c r="E85" s="4"/>
      <c r="F85" s="4"/>
    </row>
    <row r="86" spans="3:6" ht="12.75">
      <c r="C86" s="4"/>
      <c r="D86" s="4"/>
      <c r="E86" s="4"/>
      <c r="F86" s="4"/>
    </row>
    <row r="87" spans="3:6" ht="12.75">
      <c r="C87" s="4"/>
      <c r="D87" s="4"/>
      <c r="E87" s="4"/>
      <c r="F87" s="4"/>
    </row>
    <row r="88" spans="3:6" ht="12.75">
      <c r="C88" s="4"/>
      <c r="D88" s="4"/>
      <c r="E88" s="4"/>
      <c r="F88" s="4"/>
    </row>
    <row r="89" spans="3:6" ht="12.75">
      <c r="C89" s="4"/>
      <c r="D89" s="4"/>
      <c r="E89" s="4"/>
      <c r="F89" s="4"/>
    </row>
    <row r="90" spans="3:6" ht="12.75">
      <c r="C90" s="4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4"/>
      <c r="D92" s="4"/>
      <c r="E92" s="4"/>
      <c r="F92" s="4"/>
    </row>
    <row r="93" spans="3:6" ht="12.75">
      <c r="C93" s="4"/>
      <c r="D93" s="4"/>
      <c r="E93" s="4"/>
      <c r="F93" s="4"/>
    </row>
    <row r="94" spans="3:6" ht="12.75">
      <c r="C94" s="4"/>
      <c r="D94" s="4"/>
      <c r="E94" s="4"/>
      <c r="F94" s="4"/>
    </row>
    <row r="95" spans="3:6" ht="12.75">
      <c r="C95" s="4"/>
      <c r="D95" s="4"/>
      <c r="E95" s="4"/>
      <c r="F95" s="4"/>
    </row>
    <row r="96" spans="3:6" ht="12.75">
      <c r="C96" s="4"/>
      <c r="D96" s="4"/>
      <c r="E96" s="4"/>
      <c r="F96" s="4"/>
    </row>
    <row r="97" spans="3:6" ht="12.75">
      <c r="C97" s="4"/>
      <c r="D97" s="4"/>
      <c r="E97" s="4"/>
      <c r="F97" s="4"/>
    </row>
    <row r="98" spans="3:6" ht="12.75">
      <c r="C98" s="4"/>
      <c r="D98" s="4"/>
      <c r="E98" s="4"/>
      <c r="F98" s="4"/>
    </row>
    <row r="99" spans="3:6" ht="12.75">
      <c r="C99" s="4"/>
      <c r="D99" s="4"/>
      <c r="E99" s="4"/>
      <c r="F99" s="4"/>
    </row>
    <row r="100" spans="3:6" ht="12.75">
      <c r="C100" s="4"/>
      <c r="D100" s="4"/>
      <c r="E100" s="4"/>
      <c r="F100" s="4"/>
    </row>
    <row r="101" spans="3:6" ht="12.75">
      <c r="C101" s="4"/>
      <c r="D101" s="4"/>
      <c r="E101" s="4"/>
      <c r="F101" s="4"/>
    </row>
    <row r="102" spans="3:6" ht="12.75">
      <c r="C102" s="4"/>
      <c r="D102" s="4"/>
      <c r="E102" s="4"/>
      <c r="F102" s="4"/>
    </row>
    <row r="103" spans="3:6" ht="12.75">
      <c r="C103" s="4"/>
      <c r="D103" s="4"/>
      <c r="E103" s="4"/>
      <c r="F103" s="4"/>
    </row>
    <row r="104" spans="3:6" ht="12.75">
      <c r="C104" s="4"/>
      <c r="D104" s="4"/>
      <c r="E104" s="4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</sheetData>
  <mergeCells count="3">
    <mergeCell ref="C60:F60"/>
    <mergeCell ref="G60:J60"/>
    <mergeCell ref="L14:O14"/>
  </mergeCells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ignoredErrors>
    <ignoredError sqref="D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Christian</cp:lastModifiedBy>
  <cp:lastPrinted>2008-06-12T16:13:01Z</cp:lastPrinted>
  <dcterms:created xsi:type="dcterms:W3CDTF">2008-03-26T10:24:09Z</dcterms:created>
  <dcterms:modified xsi:type="dcterms:W3CDTF">2008-07-02T17:22:06Z</dcterms:modified>
  <cp:category/>
  <cp:version/>
  <cp:contentType/>
  <cp:contentStatus/>
</cp:coreProperties>
</file>